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Ena_Podaci\Izvršenje financijskog plana\2024\"/>
    </mc:Choice>
  </mc:AlternateContent>
  <xr:revisionPtr revIDLastSave="0" documentId="13_ncr:1_{4A39A6CA-213F-4962-B83B-5C6F3C9F0D97}" xr6:coauthVersionLast="47" xr6:coauthVersionMax="47" xr10:uidLastSave="{00000000-0000-0000-0000-000000000000}"/>
  <bookViews>
    <workbookView xWindow="-120" yWindow="-120" windowWidth="29040" windowHeight="1584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rashoda'!$B$1:$I$27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3" l="1"/>
  <c r="G12" i="1" l="1"/>
  <c r="H12" i="1"/>
  <c r="I12" i="1"/>
  <c r="J12" i="1"/>
  <c r="L12" i="1" s="1"/>
  <c r="G15" i="1"/>
  <c r="H15" i="1"/>
  <c r="I15" i="1"/>
  <c r="J15" i="1"/>
  <c r="I16" i="1"/>
  <c r="J16" i="1" l="1"/>
  <c r="K12" i="1"/>
  <c r="H16" i="1"/>
  <c r="G16" i="1"/>
  <c r="K16" i="1" s="1"/>
  <c r="L16" i="1"/>
  <c r="L15" i="1"/>
  <c r="K15" i="1"/>
  <c r="H26" i="1"/>
  <c r="I26" i="1"/>
  <c r="I27" i="1" s="1"/>
  <c r="J26" i="1"/>
  <c r="L26" i="1" s="1"/>
  <c r="G26" i="1"/>
  <c r="H23" i="1"/>
  <c r="I23" i="1"/>
  <c r="J23" i="1"/>
  <c r="K23" i="1" s="1"/>
  <c r="G23" i="1"/>
  <c r="K26" i="1" l="1"/>
  <c r="H27" i="1"/>
  <c r="L23" i="1"/>
  <c r="J27" i="1"/>
  <c r="L27" i="1" s="1"/>
  <c r="G27" i="1"/>
  <c r="K27" i="1" s="1"/>
  <c r="F123" i="15"/>
  <c r="E123" i="15"/>
  <c r="D123" i="15"/>
  <c r="C123" i="15"/>
  <c r="F122" i="15"/>
  <c r="E122" i="15"/>
  <c r="D122" i="15"/>
  <c r="C122" i="15"/>
  <c r="F121" i="15"/>
  <c r="E121" i="15"/>
  <c r="D121" i="15"/>
  <c r="C121" i="15"/>
  <c r="F118" i="15"/>
  <c r="E118" i="15"/>
  <c r="D118" i="15"/>
  <c r="C118" i="15"/>
  <c r="F113" i="15"/>
  <c r="E113" i="15"/>
  <c r="D113" i="15"/>
  <c r="C113" i="15"/>
  <c r="C112" i="15" s="1"/>
  <c r="C111" i="15" s="1"/>
  <c r="C110" i="15" s="1"/>
  <c r="C9" i="15" s="1"/>
  <c r="F112" i="15"/>
  <c r="E112" i="15"/>
  <c r="D112" i="15"/>
  <c r="F111" i="15"/>
  <c r="E111" i="15"/>
  <c r="D111" i="15"/>
  <c r="F110" i="15"/>
  <c r="E110" i="15"/>
  <c r="D110" i="15"/>
  <c r="F107" i="15"/>
  <c r="E107" i="15"/>
  <c r="D107" i="15"/>
  <c r="C107" i="15"/>
  <c r="C106" i="15" s="1"/>
  <c r="C105" i="15" s="1"/>
  <c r="F106" i="15"/>
  <c r="E106" i="15"/>
  <c r="D106" i="15"/>
  <c r="F105" i="15"/>
  <c r="E105" i="15"/>
  <c r="D105" i="15"/>
  <c r="F103" i="15"/>
  <c r="E103" i="15"/>
  <c r="D103" i="15"/>
  <c r="C103" i="15"/>
  <c r="C100" i="15" s="1"/>
  <c r="C99" i="15" s="1"/>
  <c r="C72" i="15" s="1"/>
  <c r="C8" i="15" s="1"/>
  <c r="F101" i="15"/>
  <c r="E101" i="15"/>
  <c r="D101" i="15"/>
  <c r="C101" i="15"/>
  <c r="F100" i="15"/>
  <c r="E100" i="15"/>
  <c r="D100" i="15"/>
  <c r="F99" i="15"/>
  <c r="E99" i="15"/>
  <c r="D99" i="15"/>
  <c r="F97" i="15"/>
  <c r="E97" i="15"/>
  <c r="D97" i="15"/>
  <c r="C97" i="15"/>
  <c r="F96" i="15"/>
  <c r="E96" i="15"/>
  <c r="D96" i="15"/>
  <c r="C96" i="15"/>
  <c r="F92" i="15"/>
  <c r="E92" i="15"/>
  <c r="D92" i="15"/>
  <c r="C92" i="15"/>
  <c r="F85" i="15"/>
  <c r="E85" i="15"/>
  <c r="D85" i="15"/>
  <c r="C85" i="15"/>
  <c r="F78" i="15"/>
  <c r="E78" i="15"/>
  <c r="D78" i="15"/>
  <c r="C78" i="15"/>
  <c r="F75" i="15"/>
  <c r="E75" i="15"/>
  <c r="D75" i="15"/>
  <c r="C75" i="15"/>
  <c r="F74" i="15"/>
  <c r="E74" i="15"/>
  <c r="D74" i="15"/>
  <c r="C74" i="15"/>
  <c r="F73" i="15"/>
  <c r="E73" i="15"/>
  <c r="D73" i="15"/>
  <c r="C73" i="15"/>
  <c r="F72" i="15"/>
  <c r="E72" i="15"/>
  <c r="D72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4" i="15"/>
  <c r="E64" i="15"/>
  <c r="D64" i="15"/>
  <c r="C64" i="15"/>
  <c r="F63" i="15"/>
  <c r="E63" i="15"/>
  <c r="D63" i="15"/>
  <c r="C63" i="15"/>
  <c r="F61" i="15"/>
  <c r="E61" i="15"/>
  <c r="D61" i="15"/>
  <c r="C61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C12" i="15" s="1"/>
  <c r="C7" i="15" s="1"/>
  <c r="F51" i="15"/>
  <c r="E51" i="15"/>
  <c r="D51" i="15"/>
  <c r="C51" i="15"/>
  <c r="F50" i="15"/>
  <c r="E50" i="15"/>
  <c r="D50" i="15"/>
  <c r="C50" i="15"/>
  <c r="F44" i="15"/>
  <c r="E44" i="15"/>
  <c r="D44" i="15"/>
  <c r="C44" i="15"/>
  <c r="F36" i="15"/>
  <c r="E36" i="15"/>
  <c r="D36" i="15"/>
  <c r="C36" i="15"/>
  <c r="F29" i="15"/>
  <c r="E29" i="15"/>
  <c r="D29" i="15"/>
  <c r="C29" i="15"/>
  <c r="F25" i="15"/>
  <c r="E25" i="15"/>
  <c r="D25" i="15"/>
  <c r="C25" i="15"/>
  <c r="F24" i="15"/>
  <c r="E24" i="15"/>
  <c r="D24" i="15"/>
  <c r="C24" i="15"/>
  <c r="F21" i="15"/>
  <c r="E21" i="15"/>
  <c r="D21" i="15"/>
  <c r="C21" i="15"/>
  <c r="F19" i="15"/>
  <c r="E19" i="15"/>
  <c r="D19" i="15"/>
  <c r="C19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F9" i="15"/>
  <c r="E9" i="15"/>
  <c r="D9" i="15"/>
  <c r="F8" i="15"/>
  <c r="E8" i="15"/>
  <c r="D8" i="15"/>
  <c r="F7" i="15"/>
  <c r="E7" i="15"/>
  <c r="D7" i="15"/>
  <c r="H8" i="8"/>
  <c r="G8" i="8"/>
  <c r="H7" i="8"/>
  <c r="F7" i="8"/>
  <c r="E7" i="8"/>
  <c r="D7" i="8"/>
  <c r="C7" i="8"/>
  <c r="G7" i="8" s="1"/>
  <c r="H6" i="8"/>
  <c r="F6" i="8"/>
  <c r="E6" i="8"/>
  <c r="D6" i="8"/>
  <c r="C6" i="8"/>
  <c r="G6" i="8" s="1"/>
  <c r="H23" i="5"/>
  <c r="G23" i="5"/>
  <c r="H22" i="5"/>
  <c r="G22" i="5"/>
  <c r="F22" i="5"/>
  <c r="E22" i="5"/>
  <c r="D22" i="5"/>
  <c r="C22" i="5"/>
  <c r="H21" i="5"/>
  <c r="G21" i="5"/>
  <c r="H20" i="5"/>
  <c r="G20" i="5"/>
  <c r="F20" i="5"/>
  <c r="E20" i="5"/>
  <c r="D20" i="5"/>
  <c r="C20" i="5"/>
  <c r="H19" i="5"/>
  <c r="G19" i="5"/>
  <c r="H18" i="5"/>
  <c r="F18" i="5"/>
  <c r="E18" i="5"/>
  <c r="D18" i="5"/>
  <c r="C18" i="5"/>
  <c r="G18" i="5" s="1"/>
  <c r="H17" i="5"/>
  <c r="G17" i="5"/>
  <c r="H16" i="5"/>
  <c r="G16" i="5"/>
  <c r="F16" i="5"/>
  <c r="E16" i="5"/>
  <c r="D16" i="5"/>
  <c r="C16" i="5"/>
  <c r="H15" i="5"/>
  <c r="F15" i="5"/>
  <c r="E15" i="5"/>
  <c r="D15" i="5"/>
  <c r="H14" i="5"/>
  <c r="G14" i="5"/>
  <c r="H13" i="5"/>
  <c r="G13" i="5"/>
  <c r="F13" i="5"/>
  <c r="F6" i="5" s="1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E6" i="5"/>
  <c r="C6" i="5"/>
  <c r="L86" i="3"/>
  <c r="K86" i="3"/>
  <c r="L85" i="3"/>
  <c r="K85" i="3"/>
  <c r="J85" i="3"/>
  <c r="I85" i="3"/>
  <c r="H85" i="3"/>
  <c r="G85" i="3"/>
  <c r="L84" i="3"/>
  <c r="K84" i="3"/>
  <c r="J84" i="3"/>
  <c r="I84" i="3"/>
  <c r="H84" i="3"/>
  <c r="G84" i="3"/>
  <c r="L83" i="3"/>
  <c r="K83" i="3"/>
  <c r="L82" i="3"/>
  <c r="J82" i="3"/>
  <c r="I82" i="3"/>
  <c r="H82" i="3"/>
  <c r="G82" i="3"/>
  <c r="K82" i="3" s="1"/>
  <c r="L81" i="3"/>
  <c r="K81" i="3"/>
  <c r="L80" i="3"/>
  <c r="K80" i="3"/>
  <c r="J80" i="3"/>
  <c r="I80" i="3"/>
  <c r="H80" i="3"/>
  <c r="G80" i="3"/>
  <c r="L79" i="3"/>
  <c r="K79" i="3"/>
  <c r="L78" i="3"/>
  <c r="K78" i="3"/>
  <c r="L77" i="3"/>
  <c r="K77" i="3"/>
  <c r="L76" i="3"/>
  <c r="K76" i="3"/>
  <c r="L75" i="3"/>
  <c r="K75" i="3"/>
  <c r="L74" i="3"/>
  <c r="J74" i="3"/>
  <c r="I74" i="3"/>
  <c r="H74" i="3"/>
  <c r="G74" i="3"/>
  <c r="K74" i="3" s="1"/>
  <c r="L73" i="3"/>
  <c r="J73" i="3"/>
  <c r="I73" i="3"/>
  <c r="H73" i="3"/>
  <c r="H72" i="3" s="1"/>
  <c r="G73" i="3"/>
  <c r="G72" i="3" s="1"/>
  <c r="K72" i="3" s="1"/>
  <c r="L72" i="3"/>
  <c r="J72" i="3"/>
  <c r="I72" i="3"/>
  <c r="L71" i="3"/>
  <c r="K71" i="3"/>
  <c r="J70" i="3"/>
  <c r="K70" i="3" s="1"/>
  <c r="I70" i="3"/>
  <c r="H70" i="3"/>
  <c r="G70" i="3"/>
  <c r="J69" i="3"/>
  <c r="K69" i="3" s="1"/>
  <c r="I69" i="3"/>
  <c r="H69" i="3"/>
  <c r="G69" i="3"/>
  <c r="L68" i="3"/>
  <c r="K68" i="3"/>
  <c r="L67" i="3"/>
  <c r="K67" i="3"/>
  <c r="L66" i="3"/>
  <c r="K66" i="3"/>
  <c r="L65" i="3"/>
  <c r="K65" i="3"/>
  <c r="L64" i="3"/>
  <c r="K64" i="3"/>
  <c r="L63" i="3"/>
  <c r="K63" i="3"/>
  <c r="J63" i="3"/>
  <c r="I63" i="3"/>
  <c r="H63" i="3"/>
  <c r="G63" i="3"/>
  <c r="L62" i="3"/>
  <c r="K62" i="3"/>
  <c r="L61" i="3"/>
  <c r="K61" i="3"/>
  <c r="L60" i="3"/>
  <c r="K60" i="3"/>
  <c r="L59" i="3"/>
  <c r="K59" i="3"/>
  <c r="L58" i="3"/>
  <c r="K58" i="3"/>
  <c r="L57" i="3"/>
  <c r="K57" i="3"/>
  <c r="L56" i="3"/>
  <c r="K56" i="3"/>
  <c r="L55" i="3"/>
  <c r="J55" i="3"/>
  <c r="I55" i="3"/>
  <c r="H55" i="3"/>
  <c r="G55" i="3"/>
  <c r="K55" i="3" s="1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J48" i="3"/>
  <c r="I48" i="3"/>
  <c r="H48" i="3"/>
  <c r="H43" i="3" s="1"/>
  <c r="H32" i="3" s="1"/>
  <c r="G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J43" i="3"/>
  <c r="I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J38" i="3"/>
  <c r="I38" i="3"/>
  <c r="H38" i="3"/>
  <c r="G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I32" i="3"/>
  <c r="I31" i="3"/>
  <c r="L26" i="3"/>
  <c r="K26" i="3"/>
  <c r="L25" i="3"/>
  <c r="K25" i="3"/>
  <c r="L24" i="3"/>
  <c r="K24" i="3"/>
  <c r="J24" i="3"/>
  <c r="I24" i="3"/>
  <c r="H24" i="3"/>
  <c r="G24" i="3"/>
  <c r="L23" i="3"/>
  <c r="K23" i="3"/>
  <c r="J23" i="3"/>
  <c r="I23" i="3"/>
  <c r="H23" i="3"/>
  <c r="H11" i="3" s="1"/>
  <c r="H10" i="3" s="1"/>
  <c r="G23" i="3"/>
  <c r="L22" i="3"/>
  <c r="K22" i="3"/>
  <c r="L21" i="3"/>
  <c r="K21" i="3"/>
  <c r="L20" i="3"/>
  <c r="K20" i="3"/>
  <c r="J20" i="3"/>
  <c r="I20" i="3"/>
  <c r="H20" i="3"/>
  <c r="G20" i="3"/>
  <c r="L19" i="3"/>
  <c r="K19" i="3"/>
  <c r="J19" i="3"/>
  <c r="I19" i="3"/>
  <c r="H19" i="3"/>
  <c r="G19" i="3"/>
  <c r="L18" i="3"/>
  <c r="K18" i="3"/>
  <c r="L17" i="3"/>
  <c r="K17" i="3"/>
  <c r="J17" i="3"/>
  <c r="I17" i="3"/>
  <c r="H17" i="3"/>
  <c r="G17" i="3"/>
  <c r="L16" i="3"/>
  <c r="K16" i="3"/>
  <c r="J16" i="3"/>
  <c r="I16" i="3"/>
  <c r="H16" i="3"/>
  <c r="G16" i="3"/>
  <c r="L15" i="3"/>
  <c r="K15" i="3"/>
  <c r="L14" i="3"/>
  <c r="K14" i="3"/>
  <c r="J13" i="3"/>
  <c r="J12" i="3" s="1"/>
  <c r="I13" i="3"/>
  <c r="H13" i="3"/>
  <c r="G13" i="3"/>
  <c r="I12" i="3"/>
  <c r="H12" i="3"/>
  <c r="G12" i="3"/>
  <c r="I11" i="3"/>
  <c r="G11" i="3"/>
  <c r="I10" i="3"/>
  <c r="G10" i="3"/>
  <c r="H31" i="3" l="1"/>
  <c r="D6" i="5"/>
  <c r="C15" i="5"/>
  <c r="G15" i="5" s="1"/>
  <c r="K73" i="3"/>
  <c r="G43" i="3"/>
  <c r="H6" i="5"/>
  <c r="G6" i="5"/>
  <c r="J32" i="3"/>
  <c r="L69" i="3"/>
  <c r="L70" i="3"/>
  <c r="K12" i="3"/>
  <c r="J11" i="3"/>
  <c r="L12" i="3"/>
  <c r="L13" i="3"/>
  <c r="K13" i="3"/>
  <c r="K43" i="3" l="1"/>
  <c r="G32" i="3"/>
  <c r="G31" i="3" s="1"/>
  <c r="L32" i="3"/>
  <c r="K32" i="3"/>
  <c r="J31" i="3"/>
  <c r="L11" i="3"/>
  <c r="J10" i="3"/>
  <c r="K11" i="3"/>
  <c r="L31" i="3" l="1"/>
  <c r="K31" i="3"/>
  <c r="K10" i="3"/>
  <c r="L10" i="3"/>
</calcChain>
</file>

<file path=xl/sharedStrings.xml><?xml version="1.0" encoding="utf-8"?>
<sst xmlns="http://schemas.openxmlformats.org/spreadsheetml/2006/main" count="517" uniqueCount="215">
  <si>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</si>
  <si>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</si>
  <si>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</si>
  <si>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</si>
  <si>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</si>
  <si>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</si>
  <si>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</si>
  <si>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</si>
  <si>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</si>
  <si>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</si>
  <si>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</si>
  <si>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</si>
  <si>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</si>
  <si>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</si>
  <si>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</si>
  <si>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</si>
  <si>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</si>
  <si>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</si>
  <si>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</si>
  <si>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</si>
  <si>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</si>
  <si>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</si>
  <si>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</si>
  <si>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</si>
  <si>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</si>
  <si>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</si>
  <si>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</si>
  <si>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</si>
  <si>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</si>
  <si>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</si>
  <si>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</si>
  <si>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</si>
  <si>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</si>
  <si>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</si>
  <si>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</si>
  <si>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</si>
  <si>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</si>
  <si>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</si>
  <si>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</si>
  <si>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</si>
  <si>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</si>
  <si>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2024. GODINU</t>
  </si>
  <si>
    <t xml:space="preserve">OSTVARENJE/IZVRŠENJE 
1.-12.2023. </t>
  </si>
  <si>
    <t>IZVORNI PLAN ILI REBALANS 2024.*</t>
  </si>
  <si>
    <t>TEKUĆI PLAN 2024.*</t>
  </si>
  <si>
    <t xml:space="preserve">OSTVARENJE/IZVRŠENJE 
1.-12.2024. </t>
  </si>
  <si>
    <t xml:space="preserve">OSTVARENJE/ IZVRŠENJE 
1.-12.2023. </t>
  </si>
  <si>
    <t xml:space="preserve">OSTVARENJE/ IZVRŠENJE 
1.-12.2024. </t>
  </si>
  <si>
    <t xml:space="preserve"> IZVRŠENJE 
1.-12.2023. </t>
  </si>
  <si>
    <t xml:space="preserve"> IZVRŠENJE 
1.-12.2024. </t>
  </si>
  <si>
    <t>6</t>
  </si>
  <si>
    <t>PRIHODI</t>
  </si>
  <si>
    <t>63</t>
  </si>
  <si>
    <t>POMOĆI IZ INOZ. I SUBJ. UNUTAR OPĆEG PRORAČUNA</t>
  </si>
  <si>
    <t>639</t>
  </si>
  <si>
    <t>Prijenosi između proračunskih korisnika istog proračuna</t>
  </si>
  <si>
    <t>6391</t>
  </si>
  <si>
    <t>Tekući prijenosi između proračunskih korisnika istog proračuna</t>
  </si>
  <si>
    <t>6393</t>
  </si>
  <si>
    <t>Tekući prijenosi između proračunskih korisnika istog proračuna temeljem prijenosa EU sredstava</t>
  </si>
  <si>
    <t>65</t>
  </si>
  <si>
    <t>PRIHODI OD ADMINISTRATIVNIH PRISTOJBI I PO POSEBNI</t>
  </si>
  <si>
    <t>652</t>
  </si>
  <si>
    <t>Prihodi po posebnim propisima</t>
  </si>
  <si>
    <t>6526</t>
  </si>
  <si>
    <t>OSTALI NESPOMENUTI PRIHODI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</si>
  <si>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</si>
  <si>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</si>
  <si>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</si>
  <si>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</si>
  <si>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</si>
  <si>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</si>
  <si>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</si>
  <si>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</si>
  <si>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</si>
  <si>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</si>
  <si>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</si>
  <si>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</si>
  <si>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</si>
  <si>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</si>
  <si>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</si>
  <si>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</si>
  <si>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</si>
  <si>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</si>
  <si>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</si>
  <si>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</si>
  <si>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</si>
  <si>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</si>
  <si>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</si>
  <si>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</si>
  <si>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</si>
  <si>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</si>
  <si>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</si>
  <si>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</si>
  <si>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</si>
  <si>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</si>
  <si>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</si>
  <si>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</si>
  <si>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</si>
  <si>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</si>
  <si>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</si>
  <si>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</si>
  <si>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</si>
  <si>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</si>
  <si>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</si>
  <si>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</si>
  <si>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</si>
  <si>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</si>
  <si>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</si>
  <si>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</si>
  <si>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</si>
  <si>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</si>
  <si>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</si>
  <si>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</si>
  <si>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</si>
  <si>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</si>
  <si>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</si>
  <si>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</si>
  <si>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</si>
  <si>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</si>
  <si>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</si>
  <si>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</si>
  <si>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</si>
  <si>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</si>
  <si>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</si>
  <si>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</si>
  <si>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</si>
  <si>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</si>
  <si>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</si>
  <si>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</si>
  <si>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</si>
  <si>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</si>
  <si>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</si>
  <si>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</si>
  <si>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</si>
  <si>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</si>
  <si>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</si>
  <si>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</si>
  <si>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</si>
  <si>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</si>
  <si>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</si>
  <si>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</si>
  <si>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</si>
  <si>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</si>
  <si>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</si>
  <si>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</si>
  <si>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</si>
  <si>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</si>
  <si>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</si>
  <si>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</si>
  <si>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</si>
  <si>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</si>
  <si>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</si>
  <si>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</si>
  <si>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</si>
  <si>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</si>
  <si>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</si>
  <si>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</si>
  <si>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</si>
  <si>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</si>
  <si>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</si>
  <si>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</si>
  <si>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</si>
  <si>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</si>
  <si>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</si>
  <si>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</si>
  <si>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</si>
  <si>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</si>
  <si>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</si>
  <si>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</si>
  <si>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</si>
  <si>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</si>
  <si>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</si>
  <si>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</si>
  <si>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</si>
  <si>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</si>
  <si>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423</t>
  </si>
  <si>
    <t>PRIJEVOZNA SREDSTVA</t>
  </si>
  <si>
    <t>4231</t>
  </si>
  <si>
    <t>PRIJEVOZNA SREDSTVA U CESTOVNOM PROMETU</t>
  </si>
  <si>
    <t>425</t>
  </si>
  <si>
    <t>Višegodišnji nasadi i osnovno stado</t>
  </si>
  <si>
    <t>4252</t>
  </si>
  <si>
    <t>Osnovno stado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</si>
  <si>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</si>
  <si>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</si>
  <si>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</si>
  <si>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</si>
  <si>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</si>
  <si>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</si>
  <si>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</si>
  <si>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</si>
  <si>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</si>
  <si>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</si>
  <si>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</si>
  <si>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</si>
  <si>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</si>
  <si>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</si>
  <si>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0340 Zatvori</t>
  </si>
  <si>
    <t>109 Ministarstvo pravosuđa i uprave</t>
  </si>
  <si>
    <t>15 Zatvori i kaznionice</t>
  </si>
  <si>
    <t>3172 KAZNIONICA U LIPOVICI-POPOVAČI</t>
  </si>
  <si>
    <t>2809 Upravljanje zatvorskim i probacijskim sustavom</t>
  </si>
  <si>
    <t>11</t>
  </si>
  <si>
    <t>52</t>
  </si>
  <si>
    <t>A630000</t>
  </si>
  <si>
    <t>Izvršavanje kazne zatvora, mjere pritvora i odgojne mjere</t>
  </si>
  <si>
    <t>TEKUĆI PLAN  2024.*</t>
  </si>
  <si>
    <t>IZVRŠENJE 1.-12.2024.*</t>
  </si>
  <si>
    <t xml:space="preserve">INDEKS**
</t>
  </si>
  <si>
    <t>Opći prihodi i primici</t>
  </si>
  <si>
    <t>A630113</t>
  </si>
  <si>
    <t>Izvršavanje kazne zatvora, mjere pritvora i odgojne mjere (iz evidencijskih prihoda)</t>
  </si>
  <si>
    <t>Vlastiti prihodi</t>
  </si>
  <si>
    <t>Ostale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</si>
</sst>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7" fillId="0" borderId="0"/>
    <xf numFmtId="0" fontId="7" fillId="0" borderId="0"/>
    <xf numFmtId="43" fontId="7" fillId="0" borderId="0"/>
  </cellStyleXfs>
  <cellXfs count="127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2" fillId="0" borderId="0" xfId="0" applyFont="1" applyFill="1" applyAlignment="1">
      <alignment horizontal="center" vertical="center" wrapText="1"/>
    </xf>
    <xf numFmtId="4" fontId="9" fillId="0" borderId="3" xfId="0" applyNumberFormat="1" applyFont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5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  <cellStyle name="Normalno 4 2" xfId="4" xr:uid="{74768197-89AF-4957-94C0-6E0D3A7B01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AW29"/>
  <sheetViews>
    <sheetView tabSelected="1" workbookViewId="0">
      <selection activeCell="A2" sqref="A2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1" t="s">
        <v>41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0" t="s">
        <v>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0" t="s">
        <v>24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7" t="s">
        <v>31</v>
      </c>
      <c r="C7" s="117"/>
      <c r="D7" s="117"/>
      <c r="E7" s="117"/>
      <c r="F7" s="117"/>
      <c r="G7" s="5"/>
      <c r="H7" s="98"/>
      <c r="I7" s="6"/>
      <c r="J7" s="6"/>
      <c r="K7" s="22"/>
      <c r="L7" s="22"/>
    </row>
    <row r="8" spans="2:13" ht="25.5" x14ac:dyDescent="0.25">
      <c r="B8" s="114" t="s">
        <v>3</v>
      </c>
      <c r="C8" s="114"/>
      <c r="D8" s="114"/>
      <c r="E8" s="114"/>
      <c r="F8" s="11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9" t="s">
        <v>8</v>
      </c>
      <c r="C10" s="105"/>
      <c r="D10" s="105"/>
      <c r="E10" s="105"/>
      <c r="F10" s="101"/>
      <c r="G10" s="97">
        <v>3658101.58</v>
      </c>
      <c r="H10" s="85">
        <v>5003282</v>
      </c>
      <c r="I10" s="85">
        <v>4803582</v>
      </c>
      <c r="J10" s="85">
        <v>4921993.55</v>
      </c>
      <c r="K10" s="85"/>
      <c r="L10" s="85"/>
    </row>
    <row r="11" spans="2:13" x14ac:dyDescent="0.25">
      <c r="B11" s="100" t="s">
        <v>7</v>
      </c>
      <c r="C11" s="101"/>
      <c r="D11" s="101"/>
      <c r="E11" s="101"/>
      <c r="F11" s="101"/>
      <c r="G11" s="97">
        <v>0</v>
      </c>
      <c r="H11" s="85">
        <v>0</v>
      </c>
      <c r="I11" s="85">
        <v>0</v>
      </c>
      <c r="J11" s="85">
        <v>0</v>
      </c>
      <c r="K11" s="85"/>
      <c r="L11" s="85"/>
    </row>
    <row r="12" spans="2:13" x14ac:dyDescent="0.25">
      <c r="B12" s="112" t="s">
        <v>0</v>
      </c>
      <c r="C12" s="103"/>
      <c r="D12" s="103"/>
      <c r="E12" s="103"/>
      <c r="F12" s="113"/>
      <c r="G12" s="86">
        <f>G10+G11</f>
        <v>3658101.58</v>
      </c>
      <c r="H12" s="86">
        <f t="shared" ref="H12:J12" si="0">H10+H11</f>
        <v>5003282</v>
      </c>
      <c r="I12" s="86">
        <f t="shared" si="0"/>
        <v>4803582</v>
      </c>
      <c r="J12" s="86">
        <f t="shared" si="0"/>
        <v>4921993.55</v>
      </c>
      <c r="K12" s="87">
        <f>J12/G12*100</f>
        <v>134.55048861710395</v>
      </c>
      <c r="L12" s="87">
        <f>J12/I12*100</f>
        <v>102.46506773486952</v>
      </c>
    </row>
    <row r="13" spans="2:13" x14ac:dyDescent="0.25">
      <c r="B13" s="104" t="s">
        <v>9</v>
      </c>
      <c r="C13" s="105"/>
      <c r="D13" s="105"/>
      <c r="E13" s="105"/>
      <c r="F13" s="105"/>
      <c r="G13" s="90">
        <v>3514412.84</v>
      </c>
      <c r="H13" s="85">
        <v>4741082</v>
      </c>
      <c r="I13" s="85">
        <v>4577382</v>
      </c>
      <c r="J13" s="85">
        <v>4490607.93</v>
      </c>
      <c r="K13" s="85"/>
      <c r="L13" s="85"/>
    </row>
    <row r="14" spans="2:13" x14ac:dyDescent="0.25">
      <c r="B14" s="100" t="s">
        <v>10</v>
      </c>
      <c r="C14" s="101"/>
      <c r="D14" s="101"/>
      <c r="E14" s="101"/>
      <c r="F14" s="101"/>
      <c r="G14" s="97">
        <v>152917.04999999999</v>
      </c>
      <c r="H14" s="85">
        <v>440200</v>
      </c>
      <c r="I14" s="85">
        <v>404200</v>
      </c>
      <c r="J14" s="85">
        <v>403698.91</v>
      </c>
      <c r="K14" s="85"/>
      <c r="L14" s="85"/>
    </row>
    <row r="15" spans="2:13" x14ac:dyDescent="0.25">
      <c r="B15" s="14" t="s">
        <v>1</v>
      </c>
      <c r="C15" s="15"/>
      <c r="D15" s="15"/>
      <c r="E15" s="15"/>
      <c r="F15" s="15"/>
      <c r="G15" s="86">
        <f>G13+G14</f>
        <v>3667329.8899999997</v>
      </c>
      <c r="H15" s="86">
        <f t="shared" ref="H15:J15" si="1">H13+H14</f>
        <v>5181282</v>
      </c>
      <c r="I15" s="86">
        <f t="shared" si="1"/>
        <v>4981582</v>
      </c>
      <c r="J15" s="86">
        <f t="shared" si="1"/>
        <v>4894306.84</v>
      </c>
      <c r="K15" s="87">
        <f>J15/G15*100</f>
        <v>133.45695606347539</v>
      </c>
      <c r="L15" s="87">
        <f>J15/I15*100</f>
        <v>98.24804329227139</v>
      </c>
    </row>
    <row r="16" spans="2:13" x14ac:dyDescent="0.25">
      <c r="B16" s="102" t="s">
        <v>2</v>
      </c>
      <c r="C16" s="103"/>
      <c r="D16" s="103"/>
      <c r="E16" s="103"/>
      <c r="F16" s="103"/>
      <c r="G16" s="89">
        <f>G12-G15</f>
        <v>-9228.3099999995902</v>
      </c>
      <c r="H16" s="89">
        <f t="shared" ref="H16:J16" si="2">H12-H15</f>
        <v>-178000</v>
      </c>
      <c r="I16" s="89">
        <f t="shared" si="2"/>
        <v>-178000</v>
      </c>
      <c r="J16" s="89">
        <f t="shared" si="2"/>
        <v>27686.709999999963</v>
      </c>
      <c r="K16" s="87">
        <f>J16/G16*100</f>
        <v>-300.01928847211667</v>
      </c>
      <c r="L16" s="87">
        <f>J16/I16*100</f>
        <v>-15.554331460674137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7" t="s">
        <v>28</v>
      </c>
      <c r="C18" s="117"/>
      <c r="D18" s="117"/>
      <c r="E18" s="117"/>
      <c r="F18" s="117"/>
      <c r="G18" s="7"/>
      <c r="H18" s="7"/>
      <c r="I18" s="7"/>
      <c r="J18" s="7"/>
      <c r="K18" s="1"/>
      <c r="L18" s="1"/>
      <c r="M18" s="1"/>
    </row>
    <row r="19" spans="1:49" ht="25.5" x14ac:dyDescent="0.25">
      <c r="B19" s="114" t="s">
        <v>3</v>
      </c>
      <c r="C19" s="114"/>
      <c r="D19" s="114"/>
      <c r="E19" s="114"/>
      <c r="F19" s="11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8">
        <v>1</v>
      </c>
      <c r="C20" s="119"/>
      <c r="D20" s="119"/>
      <c r="E20" s="119"/>
      <c r="F20" s="119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9" t="s">
        <v>11</v>
      </c>
      <c r="C21" s="120"/>
      <c r="D21" s="120"/>
      <c r="E21" s="120"/>
      <c r="F21" s="120"/>
      <c r="G21" s="90">
        <v>0</v>
      </c>
      <c r="H21" s="85">
        <v>0</v>
      </c>
      <c r="I21" s="85">
        <v>0</v>
      </c>
      <c r="J21" s="85">
        <v>0</v>
      </c>
      <c r="K21" s="85"/>
      <c r="L21" s="85"/>
    </row>
    <row r="22" spans="1:49" x14ac:dyDescent="0.25">
      <c r="B22" s="109" t="s">
        <v>12</v>
      </c>
      <c r="C22" s="105"/>
      <c r="D22" s="105"/>
      <c r="E22" s="105"/>
      <c r="F22" s="105"/>
      <c r="G22" s="88">
        <v>0</v>
      </c>
      <c r="H22" s="85">
        <v>0</v>
      </c>
      <c r="I22" s="85">
        <v>0</v>
      </c>
      <c r="J22" s="85">
        <v>0</v>
      </c>
      <c r="K22" s="85"/>
      <c r="L22" s="85"/>
    </row>
    <row r="23" spans="1:49" ht="15" customHeight="1" x14ac:dyDescent="0.25">
      <c r="B23" s="106" t="s">
        <v>23</v>
      </c>
      <c r="C23" s="107"/>
      <c r="D23" s="107"/>
      <c r="E23" s="107"/>
      <c r="F23" s="108"/>
      <c r="G23" s="91">
        <f>G21-G22</f>
        <v>0</v>
      </c>
      <c r="H23" s="91">
        <f t="shared" ref="H23:J23" si="3">H21-H22</f>
        <v>0</v>
      </c>
      <c r="I23" s="91">
        <f t="shared" si="3"/>
        <v>0</v>
      </c>
      <c r="J23" s="91">
        <f t="shared" si="3"/>
        <v>0</v>
      </c>
      <c r="K23" s="92" t="e">
        <f>J23/G23*100</f>
        <v>#DIV/0!</v>
      </c>
      <c r="L23" s="92" t="e">
        <f>J23/I23*100</f>
        <v>#DIV/0!</v>
      </c>
    </row>
    <row r="24" spans="1:49" s="29" customFormat="1" ht="15" customHeight="1" x14ac:dyDescent="0.25">
      <c r="A24"/>
      <c r="B24" s="109" t="s">
        <v>5</v>
      </c>
      <c r="C24" s="105"/>
      <c r="D24" s="105"/>
      <c r="E24" s="105"/>
      <c r="F24" s="105"/>
      <c r="G24" s="95">
        <v>39402.15</v>
      </c>
      <c r="H24" s="85">
        <v>0</v>
      </c>
      <c r="I24" s="85">
        <v>0</v>
      </c>
      <c r="J24" s="85">
        <v>30173.84</v>
      </c>
      <c r="K24" s="85"/>
      <c r="L24" s="8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9" t="s">
        <v>27</v>
      </c>
      <c r="C25" s="105"/>
      <c r="D25" s="105"/>
      <c r="E25" s="105"/>
      <c r="F25" s="105"/>
      <c r="G25" s="94">
        <v>30173.84</v>
      </c>
      <c r="H25" s="85">
        <v>0</v>
      </c>
      <c r="I25" s="85">
        <v>0</v>
      </c>
      <c r="J25" s="85">
        <v>57059.9</v>
      </c>
      <c r="K25" s="85"/>
      <c r="L25" s="8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6" t="s">
        <v>29</v>
      </c>
      <c r="C26" s="107"/>
      <c r="D26" s="107"/>
      <c r="E26" s="107"/>
      <c r="F26" s="108"/>
      <c r="G26" s="93">
        <f>G24+G25</f>
        <v>69575.990000000005</v>
      </c>
      <c r="H26" s="93">
        <f t="shared" ref="H26:J26" si="4">H24+H25</f>
        <v>0</v>
      </c>
      <c r="I26" s="93">
        <f t="shared" si="4"/>
        <v>0</v>
      </c>
      <c r="J26" s="93">
        <f t="shared" si="4"/>
        <v>87233.74</v>
      </c>
      <c r="K26" s="92">
        <f>J26/G26*100</f>
        <v>125.3790855149887</v>
      </c>
      <c r="L26" s="92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9" t="s">
        <v>30</v>
      </c>
      <c r="C27" s="99"/>
      <c r="D27" s="99"/>
      <c r="E27" s="99"/>
      <c r="F27" s="99"/>
      <c r="G27" s="93">
        <f>G16+G26</f>
        <v>60347.680000000415</v>
      </c>
      <c r="H27" s="93">
        <f t="shared" ref="H27:J27" si="5">H16+H26</f>
        <v>-178000</v>
      </c>
      <c r="I27" s="93">
        <f t="shared" si="5"/>
        <v>-178000</v>
      </c>
      <c r="J27" s="93">
        <f t="shared" si="5"/>
        <v>114920.44999999997</v>
      </c>
      <c r="K27" s="92">
        <f>J27/G27*100</f>
        <v>190.43060147465349</v>
      </c>
      <c r="L27" s="92">
        <f>J27/I27*100</f>
        <v>-64.562050561797733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  <mergeCell ref="B27:F27"/>
    <mergeCell ref="B14:F14"/>
    <mergeCell ref="B16:F16"/>
    <mergeCell ref="B13:F13"/>
    <mergeCell ref="B26:F26"/>
    <mergeCell ref="B23:F23"/>
    <mergeCell ref="B24:F24"/>
    <mergeCell ref="B25:F2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87"/>
  <sheetViews>
    <sheetView zoomScale="90" zoomScaleNormal="90" workbookViewId="0"/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0" t="s">
        <v>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0" t="s">
        <v>26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0" t="s">
        <v>15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</row>
    <row r="7" spans="2:12" ht="18" x14ac:dyDescent="0.25">
      <c r="B7" s="3"/>
      <c r="C7" s="3"/>
      <c r="D7" s="3"/>
      <c r="E7" s="3"/>
      <c r="F7" s="3"/>
      <c r="G7" s="3"/>
      <c r="H7" s="96"/>
      <c r="I7" s="3"/>
      <c r="J7" s="4"/>
      <c r="K7" s="4"/>
      <c r="L7" s="4"/>
    </row>
    <row r="8" spans="2:12" ht="45" customHeight="1" x14ac:dyDescent="0.25">
      <c r="B8" s="121" t="s">
        <v>3</v>
      </c>
      <c r="C8" s="122"/>
      <c r="D8" s="122"/>
      <c r="E8" s="122"/>
      <c r="F8" s="123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4">
        <v>1</v>
      </c>
      <c r="C9" s="125"/>
      <c r="D9" s="125"/>
      <c r="E9" s="125"/>
      <c r="F9" s="126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3658101.58</v>
      </c>
      <c r="H10" s="65">
        <f>H11</f>
        <v>5003282</v>
      </c>
      <c r="I10" s="65">
        <f>I11</f>
        <v>4803582</v>
      </c>
      <c r="J10" s="65">
        <f>J11</f>
        <v>4921993.55</v>
      </c>
      <c r="K10" s="69">
        <f t="shared" ref="K10:K26" si="0">(J10*100)/G10</f>
        <v>134.55048861710395</v>
      </c>
      <c r="L10" s="69">
        <f t="shared" ref="L10:L26" si="1">(J10*100)/I10</f>
        <v>102.46506773486952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G12+G16+G19+G23</f>
        <v>3658101.58</v>
      </c>
      <c r="H11" s="65">
        <f>H12+H16+H19+H23</f>
        <v>5003282</v>
      </c>
      <c r="I11" s="65">
        <f>I12+I16+I19+I23</f>
        <v>4803582</v>
      </c>
      <c r="J11" s="65">
        <f>J12+J16+J19+J23</f>
        <v>4921993.55</v>
      </c>
      <c r="K11" s="65">
        <f t="shared" si="0"/>
        <v>134.55048861710395</v>
      </c>
      <c r="L11" s="65">
        <f t="shared" si="1"/>
        <v>102.46506773486952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>G13</f>
        <v>38351.07</v>
      </c>
      <c r="H12" s="65">
        <f>H13</f>
        <v>39817</v>
      </c>
      <c r="I12" s="65">
        <f>I13</f>
        <v>39817</v>
      </c>
      <c r="J12" s="65">
        <f>J13</f>
        <v>40487.46</v>
      </c>
      <c r="K12" s="65">
        <f t="shared" si="0"/>
        <v>105.57061380556006</v>
      </c>
      <c r="L12" s="65">
        <f t="shared" si="1"/>
        <v>101.6838536303589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>G14+G15</f>
        <v>38351.07</v>
      </c>
      <c r="H13" s="65">
        <f>H14+H15</f>
        <v>39817</v>
      </c>
      <c r="I13" s="65">
        <f>I14+I15</f>
        <v>39817</v>
      </c>
      <c r="J13" s="65">
        <f>J14+J15</f>
        <v>40487.46</v>
      </c>
      <c r="K13" s="65">
        <f t="shared" si="0"/>
        <v>105.57061380556006</v>
      </c>
      <c r="L13" s="65">
        <f t="shared" si="1"/>
        <v>101.6838536303589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3227.89</v>
      </c>
      <c r="H14" s="66">
        <v>5193</v>
      </c>
      <c r="I14" s="66">
        <v>5193</v>
      </c>
      <c r="J14" s="66">
        <v>3653.18</v>
      </c>
      <c r="K14" s="66">
        <f t="shared" si="0"/>
        <v>113.17547995749545</v>
      </c>
      <c r="L14" s="66">
        <f t="shared" si="1"/>
        <v>70.348160985942613</v>
      </c>
    </row>
    <row r="15" spans="2:12" x14ac:dyDescent="0.25">
      <c r="B15" s="66"/>
      <c r="C15" s="66"/>
      <c r="D15" s="66"/>
      <c r="E15" s="66" t="s">
        <v>58</v>
      </c>
      <c r="F15" s="66" t="s">
        <v>59</v>
      </c>
      <c r="G15" s="66">
        <v>35123.18</v>
      </c>
      <c r="H15" s="66">
        <v>34624</v>
      </c>
      <c r="I15" s="66">
        <v>34624</v>
      </c>
      <c r="J15" s="66">
        <v>36834.28</v>
      </c>
      <c r="K15" s="66">
        <f t="shared" si="0"/>
        <v>104.87171150220452</v>
      </c>
      <c r="L15" s="66">
        <f t="shared" si="1"/>
        <v>106.38366451016635</v>
      </c>
    </row>
    <row r="16" spans="2:12" x14ac:dyDescent="0.25">
      <c r="B16" s="65"/>
      <c r="C16" s="65" t="s">
        <v>60</v>
      </c>
      <c r="D16" s="65"/>
      <c r="E16" s="65"/>
      <c r="F16" s="65" t="s">
        <v>61</v>
      </c>
      <c r="G16" s="65">
        <f t="shared" ref="G16:J17" si="2">G17</f>
        <v>4164.58</v>
      </c>
      <c r="H16" s="65">
        <f t="shared" si="2"/>
        <v>0</v>
      </c>
      <c r="I16" s="65">
        <f t="shared" si="2"/>
        <v>0</v>
      </c>
      <c r="J16" s="65">
        <f t="shared" si="2"/>
        <v>0</v>
      </c>
      <c r="K16" s="65">
        <f t="shared" si="0"/>
        <v>0</v>
      </c>
      <c r="L16" s="65" t="e">
        <f t="shared" si="1"/>
        <v>#DIV/0!</v>
      </c>
    </row>
    <row r="17" spans="2:12" x14ac:dyDescent="0.25">
      <c r="B17" s="65"/>
      <c r="C17" s="65"/>
      <c r="D17" s="65" t="s">
        <v>62</v>
      </c>
      <c r="E17" s="65"/>
      <c r="F17" s="65" t="s">
        <v>63</v>
      </c>
      <c r="G17" s="65">
        <f t="shared" si="2"/>
        <v>4164.58</v>
      </c>
      <c r="H17" s="65">
        <f t="shared" si="2"/>
        <v>0</v>
      </c>
      <c r="I17" s="65">
        <f t="shared" si="2"/>
        <v>0</v>
      </c>
      <c r="J17" s="65">
        <f t="shared" si="2"/>
        <v>0</v>
      </c>
      <c r="K17" s="65">
        <f t="shared" si="0"/>
        <v>0</v>
      </c>
      <c r="L17" s="65" t="e">
        <f t="shared" si="1"/>
        <v>#DIV/0!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4164.58</v>
      </c>
      <c r="H18" s="66">
        <v>0</v>
      </c>
      <c r="I18" s="66">
        <v>0</v>
      </c>
      <c r="J18" s="66">
        <v>0</v>
      </c>
      <c r="K18" s="66">
        <f t="shared" si="0"/>
        <v>0</v>
      </c>
      <c r="L18" s="66" t="e">
        <f t="shared" si="1"/>
        <v>#DIV/0!</v>
      </c>
    </row>
    <row r="19" spans="2:12" x14ac:dyDescent="0.25">
      <c r="B19" s="65"/>
      <c r="C19" s="65" t="s">
        <v>66</v>
      </c>
      <c r="D19" s="65"/>
      <c r="E19" s="65"/>
      <c r="F19" s="65" t="s">
        <v>67</v>
      </c>
      <c r="G19" s="65">
        <f>G20</f>
        <v>163397.23000000001</v>
      </c>
      <c r="H19" s="65">
        <f>H20</f>
        <v>232805</v>
      </c>
      <c r="I19" s="65">
        <f>I20</f>
        <v>232805</v>
      </c>
      <c r="J19" s="65">
        <f>J20</f>
        <v>200896.47</v>
      </c>
      <c r="K19" s="65">
        <f t="shared" si="0"/>
        <v>122.94974033525537</v>
      </c>
      <c r="L19" s="65">
        <f t="shared" si="1"/>
        <v>86.293881145164406</v>
      </c>
    </row>
    <row r="20" spans="2:12" x14ac:dyDescent="0.25">
      <c r="B20" s="65"/>
      <c r="C20" s="65"/>
      <c r="D20" s="65" t="s">
        <v>68</v>
      </c>
      <c r="E20" s="65"/>
      <c r="F20" s="65" t="s">
        <v>69</v>
      </c>
      <c r="G20" s="65">
        <f>G21+G22</f>
        <v>163397.23000000001</v>
      </c>
      <c r="H20" s="65">
        <f>H21+H22</f>
        <v>232805</v>
      </c>
      <c r="I20" s="65">
        <f>I21+I22</f>
        <v>232805</v>
      </c>
      <c r="J20" s="65">
        <f>J21+J22</f>
        <v>200896.47</v>
      </c>
      <c r="K20" s="65">
        <f t="shared" si="0"/>
        <v>122.94974033525537</v>
      </c>
      <c r="L20" s="65">
        <f t="shared" si="1"/>
        <v>86.293881145164406</v>
      </c>
    </row>
    <row r="21" spans="2:12" x14ac:dyDescent="0.25">
      <c r="B21" s="66"/>
      <c r="C21" s="66"/>
      <c r="D21" s="66"/>
      <c r="E21" s="66" t="s">
        <v>70</v>
      </c>
      <c r="F21" s="66" t="s">
        <v>71</v>
      </c>
      <c r="G21" s="66">
        <v>122253.11</v>
      </c>
      <c r="H21" s="66">
        <v>232805</v>
      </c>
      <c r="I21" s="66">
        <v>232805</v>
      </c>
      <c r="J21" s="66">
        <v>151324.70000000001</v>
      </c>
      <c r="K21" s="66">
        <f t="shared" si="0"/>
        <v>123.7798367665248</v>
      </c>
      <c r="L21" s="66">
        <f t="shared" si="1"/>
        <v>65.000622838856557</v>
      </c>
    </row>
    <row r="22" spans="2:12" x14ac:dyDescent="0.25">
      <c r="B22" s="66"/>
      <c r="C22" s="66"/>
      <c r="D22" s="66"/>
      <c r="E22" s="66" t="s">
        <v>72</v>
      </c>
      <c r="F22" s="66" t="s">
        <v>73</v>
      </c>
      <c r="G22" s="66">
        <v>41144.120000000003</v>
      </c>
      <c r="H22" s="66">
        <v>0</v>
      </c>
      <c r="I22" s="66">
        <v>0</v>
      </c>
      <c r="J22" s="66">
        <v>49571.77</v>
      </c>
      <c r="K22" s="66">
        <f t="shared" si="0"/>
        <v>120.48324280601942</v>
      </c>
      <c r="L22" s="66" t="e">
        <f t="shared" si="1"/>
        <v>#DIV/0!</v>
      </c>
    </row>
    <row r="23" spans="2:12" x14ac:dyDescent="0.25">
      <c r="B23" s="65"/>
      <c r="C23" s="65" t="s">
        <v>74</v>
      </c>
      <c r="D23" s="65"/>
      <c r="E23" s="65"/>
      <c r="F23" s="65" t="s">
        <v>75</v>
      </c>
      <c r="G23" s="65">
        <f>G24</f>
        <v>3452188.7</v>
      </c>
      <c r="H23" s="65">
        <f>H24</f>
        <v>4730660</v>
      </c>
      <c r="I23" s="65">
        <f>I24</f>
        <v>4530960</v>
      </c>
      <c r="J23" s="65">
        <f>J24</f>
        <v>4680609.62</v>
      </c>
      <c r="K23" s="65">
        <f t="shared" si="0"/>
        <v>135.5838288909294</v>
      </c>
      <c r="L23" s="65">
        <f t="shared" si="1"/>
        <v>103.30282368416407</v>
      </c>
    </row>
    <row r="24" spans="2:12" x14ac:dyDescent="0.25">
      <c r="B24" s="65"/>
      <c r="C24" s="65"/>
      <c r="D24" s="65" t="s">
        <v>76</v>
      </c>
      <c r="E24" s="65"/>
      <c r="F24" s="65" t="s">
        <v>77</v>
      </c>
      <c r="G24" s="65">
        <f>G25+G26</f>
        <v>3452188.7</v>
      </c>
      <c r="H24" s="65">
        <f>H25+H26</f>
        <v>4730660</v>
      </c>
      <c r="I24" s="65">
        <f>I25+I26</f>
        <v>4530960</v>
      </c>
      <c r="J24" s="65">
        <f>J25+J26</f>
        <v>4680609.62</v>
      </c>
      <c r="K24" s="65">
        <f t="shared" si="0"/>
        <v>135.5838288909294</v>
      </c>
      <c r="L24" s="65">
        <f t="shared" si="1"/>
        <v>103.30282368416407</v>
      </c>
    </row>
    <row r="25" spans="2:12" x14ac:dyDescent="0.25">
      <c r="B25" s="66"/>
      <c r="C25" s="66"/>
      <c r="D25" s="66"/>
      <c r="E25" s="66" t="s">
        <v>78</v>
      </c>
      <c r="F25" s="66" t="s">
        <v>79</v>
      </c>
      <c r="G25" s="66">
        <v>3304182.69</v>
      </c>
      <c r="H25" s="66">
        <v>4459460</v>
      </c>
      <c r="I25" s="66">
        <v>4295760</v>
      </c>
      <c r="J25" s="66">
        <v>4288096.59</v>
      </c>
      <c r="K25" s="66">
        <f t="shared" si="0"/>
        <v>129.77782986932846</v>
      </c>
      <c r="L25" s="66">
        <f t="shared" si="1"/>
        <v>99.821605257276943</v>
      </c>
    </row>
    <row r="26" spans="2:12" x14ac:dyDescent="0.25">
      <c r="B26" s="66"/>
      <c r="C26" s="66"/>
      <c r="D26" s="66"/>
      <c r="E26" s="66" t="s">
        <v>80</v>
      </c>
      <c r="F26" s="66" t="s">
        <v>81</v>
      </c>
      <c r="G26" s="66">
        <v>148006.01</v>
      </c>
      <c r="H26" s="66">
        <v>271200</v>
      </c>
      <c r="I26" s="66">
        <v>235200</v>
      </c>
      <c r="J26" s="66">
        <v>392513.03</v>
      </c>
      <c r="K26" s="66">
        <f t="shared" si="0"/>
        <v>265.20073745653974</v>
      </c>
      <c r="L26" s="66">
        <f t="shared" si="1"/>
        <v>166.88479166666667</v>
      </c>
    </row>
    <row r="27" spans="2:12" x14ac:dyDescent="0.25">
      <c r="F27" s="35"/>
    </row>
    <row r="28" spans="2:12" x14ac:dyDescent="0.25">
      <c r="F28" s="35"/>
    </row>
    <row r="29" spans="2:12" ht="36.75" customHeight="1" x14ac:dyDescent="0.25">
      <c r="B29" s="121" t="s">
        <v>3</v>
      </c>
      <c r="C29" s="122"/>
      <c r="D29" s="122"/>
      <c r="E29" s="122"/>
      <c r="F29" s="123"/>
      <c r="G29" s="28" t="s">
        <v>46</v>
      </c>
      <c r="H29" s="28" t="s">
        <v>43</v>
      </c>
      <c r="I29" s="28" t="s">
        <v>44</v>
      </c>
      <c r="J29" s="28" t="s">
        <v>47</v>
      </c>
      <c r="K29" s="28" t="s">
        <v>6</v>
      </c>
      <c r="L29" s="28" t="s">
        <v>22</v>
      </c>
    </row>
    <row r="30" spans="2:12" x14ac:dyDescent="0.25">
      <c r="B30" s="124">
        <v>1</v>
      </c>
      <c r="C30" s="125"/>
      <c r="D30" s="125"/>
      <c r="E30" s="125"/>
      <c r="F30" s="126"/>
      <c r="G30" s="30">
        <v>2</v>
      </c>
      <c r="H30" s="30">
        <v>3</v>
      </c>
      <c r="I30" s="30">
        <v>4</v>
      </c>
      <c r="J30" s="30">
        <v>5</v>
      </c>
      <c r="K30" s="30" t="s">
        <v>13</v>
      </c>
      <c r="L30" s="30" t="s">
        <v>14</v>
      </c>
    </row>
    <row r="31" spans="2:12" x14ac:dyDescent="0.25">
      <c r="B31" s="65"/>
      <c r="C31" s="66"/>
      <c r="D31" s="67"/>
      <c r="E31" s="68"/>
      <c r="F31" s="8" t="s">
        <v>21</v>
      </c>
      <c r="G31" s="65">
        <f>G32+G72</f>
        <v>3667329.8899999997</v>
      </c>
      <c r="H31" s="65">
        <f>H32+H72</f>
        <v>5181282</v>
      </c>
      <c r="I31" s="65">
        <f>I32+I72</f>
        <v>4981582</v>
      </c>
      <c r="J31" s="65">
        <f>J32+J72</f>
        <v>4894306.8400000008</v>
      </c>
      <c r="K31" s="70">
        <f t="shared" ref="K31:K62" si="3">(J31*100)/G31</f>
        <v>133.45695606347542</v>
      </c>
      <c r="L31" s="70">
        <f t="shared" ref="L31:L62" si="4">(J31*100)/I31</f>
        <v>98.248043292271419</v>
      </c>
    </row>
    <row r="32" spans="2:12" x14ac:dyDescent="0.25">
      <c r="B32" s="65" t="s">
        <v>82</v>
      </c>
      <c r="C32" s="65"/>
      <c r="D32" s="65"/>
      <c r="E32" s="65"/>
      <c r="F32" s="65" t="s">
        <v>83</v>
      </c>
      <c r="G32" s="65">
        <f>G33+G43+G69</f>
        <v>3514412.84</v>
      </c>
      <c r="H32" s="65">
        <f>H33+H43+H69</f>
        <v>4741082</v>
      </c>
      <c r="I32" s="65">
        <f>I33+I43+I69</f>
        <v>4577382</v>
      </c>
      <c r="J32" s="65">
        <f>J33+J43+J69</f>
        <v>4490607.9300000006</v>
      </c>
      <c r="K32" s="65">
        <f t="shared" si="3"/>
        <v>127.77690426375749</v>
      </c>
      <c r="L32" s="65">
        <f t="shared" si="4"/>
        <v>98.104286030748597</v>
      </c>
    </row>
    <row r="33" spans="2:12" x14ac:dyDescent="0.25">
      <c r="B33" s="65"/>
      <c r="C33" s="65" t="s">
        <v>84</v>
      </c>
      <c r="D33" s="65"/>
      <c r="E33" s="65"/>
      <c r="F33" s="65" t="s">
        <v>85</v>
      </c>
      <c r="G33" s="65">
        <f>G34+G38+G40</f>
        <v>2501233.8899999997</v>
      </c>
      <c r="H33" s="65">
        <f>H34+H38+H40</f>
        <v>3409060</v>
      </c>
      <c r="I33" s="65">
        <f>I34+I38+I40</f>
        <v>3396560</v>
      </c>
      <c r="J33" s="65">
        <f>J34+J38+J40</f>
        <v>3388950.06</v>
      </c>
      <c r="K33" s="65">
        <f t="shared" si="3"/>
        <v>135.49112993987143</v>
      </c>
      <c r="L33" s="65">
        <f t="shared" si="4"/>
        <v>99.775951550980992</v>
      </c>
    </row>
    <row r="34" spans="2:12" x14ac:dyDescent="0.25">
      <c r="B34" s="65"/>
      <c r="C34" s="65"/>
      <c r="D34" s="65" t="s">
        <v>86</v>
      </c>
      <c r="E34" s="65"/>
      <c r="F34" s="65" t="s">
        <v>87</v>
      </c>
      <c r="G34" s="65">
        <f>G35+G36+G37</f>
        <v>1900186.5299999998</v>
      </c>
      <c r="H34" s="65">
        <f>H35+H36+H37</f>
        <v>2654558</v>
      </c>
      <c r="I34" s="65">
        <f>I35+I36+I37</f>
        <v>2642058</v>
      </c>
      <c r="J34" s="65">
        <f>J35+J36+J37</f>
        <v>2577444.11</v>
      </c>
      <c r="K34" s="65">
        <f t="shared" si="3"/>
        <v>135.64163671868573</v>
      </c>
      <c r="L34" s="65">
        <f t="shared" si="4"/>
        <v>97.554410614755625</v>
      </c>
    </row>
    <row r="35" spans="2:12" x14ac:dyDescent="0.25">
      <c r="B35" s="66"/>
      <c r="C35" s="66"/>
      <c r="D35" s="66"/>
      <c r="E35" s="66" t="s">
        <v>88</v>
      </c>
      <c r="F35" s="66" t="s">
        <v>89</v>
      </c>
      <c r="G35" s="66">
        <v>1754739.91</v>
      </c>
      <c r="H35" s="66">
        <v>2318978</v>
      </c>
      <c r="I35" s="66">
        <v>2318978</v>
      </c>
      <c r="J35" s="66">
        <v>2333366.1</v>
      </c>
      <c r="K35" s="66">
        <f t="shared" si="3"/>
        <v>132.97504015851558</v>
      </c>
      <c r="L35" s="66">
        <f t="shared" si="4"/>
        <v>100.62045004307932</v>
      </c>
    </row>
    <row r="36" spans="2:12" x14ac:dyDescent="0.25">
      <c r="B36" s="66"/>
      <c r="C36" s="66"/>
      <c r="D36" s="66"/>
      <c r="E36" s="66" t="s">
        <v>90</v>
      </c>
      <c r="F36" s="66" t="s">
        <v>91</v>
      </c>
      <c r="G36" s="66">
        <v>145129.65</v>
      </c>
      <c r="H36" s="66">
        <v>124644</v>
      </c>
      <c r="I36" s="66">
        <v>124644</v>
      </c>
      <c r="J36" s="66">
        <v>243913.75</v>
      </c>
      <c r="K36" s="66">
        <f t="shared" si="3"/>
        <v>168.06610503091548</v>
      </c>
      <c r="L36" s="66">
        <f t="shared" si="4"/>
        <v>195.68832033631784</v>
      </c>
    </row>
    <row r="37" spans="2:12" x14ac:dyDescent="0.25">
      <c r="B37" s="66"/>
      <c r="C37" s="66"/>
      <c r="D37" s="66"/>
      <c r="E37" s="66" t="s">
        <v>92</v>
      </c>
      <c r="F37" s="66" t="s">
        <v>93</v>
      </c>
      <c r="G37" s="66">
        <v>316.97000000000003</v>
      </c>
      <c r="H37" s="66">
        <v>210936</v>
      </c>
      <c r="I37" s="66">
        <v>198436</v>
      </c>
      <c r="J37" s="66">
        <v>164.26</v>
      </c>
      <c r="K37" s="66">
        <f t="shared" si="3"/>
        <v>51.821938984761964</v>
      </c>
      <c r="L37" s="66">
        <f t="shared" si="4"/>
        <v>8.2777318631699889E-2</v>
      </c>
    </row>
    <row r="38" spans="2:12" x14ac:dyDescent="0.25">
      <c r="B38" s="65"/>
      <c r="C38" s="65"/>
      <c r="D38" s="65" t="s">
        <v>94</v>
      </c>
      <c r="E38" s="65"/>
      <c r="F38" s="65" t="s">
        <v>95</v>
      </c>
      <c r="G38" s="65">
        <f>G39</f>
        <v>80225.710000000006</v>
      </c>
      <c r="H38" s="65">
        <f>H39</f>
        <v>80106</v>
      </c>
      <c r="I38" s="65">
        <f>I39</f>
        <v>80106</v>
      </c>
      <c r="J38" s="65">
        <f>J39</f>
        <v>115067.24</v>
      </c>
      <c r="K38" s="65">
        <f t="shared" si="3"/>
        <v>143.42938192756409</v>
      </c>
      <c r="L38" s="65">
        <f t="shared" si="4"/>
        <v>143.64372206825956</v>
      </c>
    </row>
    <row r="39" spans="2:12" x14ac:dyDescent="0.25">
      <c r="B39" s="66"/>
      <c r="C39" s="66"/>
      <c r="D39" s="66"/>
      <c r="E39" s="66" t="s">
        <v>96</v>
      </c>
      <c r="F39" s="66" t="s">
        <v>95</v>
      </c>
      <c r="G39" s="66">
        <v>80225.710000000006</v>
      </c>
      <c r="H39" s="66">
        <v>80106</v>
      </c>
      <c r="I39" s="66">
        <v>80106</v>
      </c>
      <c r="J39" s="66">
        <v>115067.24</v>
      </c>
      <c r="K39" s="66">
        <f t="shared" si="3"/>
        <v>143.42938192756409</v>
      </c>
      <c r="L39" s="66">
        <f t="shared" si="4"/>
        <v>143.64372206825956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</f>
        <v>520821.65</v>
      </c>
      <c r="H40" s="65">
        <f>H41+H42</f>
        <v>674396</v>
      </c>
      <c r="I40" s="65">
        <f>I41+I42</f>
        <v>674396</v>
      </c>
      <c r="J40" s="65">
        <f>J41+J42</f>
        <v>696438.71</v>
      </c>
      <c r="K40" s="65">
        <f t="shared" si="3"/>
        <v>133.71923190981019</v>
      </c>
      <c r="L40" s="65">
        <f t="shared" si="4"/>
        <v>103.26851137907104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210003.69</v>
      </c>
      <c r="H41" s="66">
        <v>268464</v>
      </c>
      <c r="I41" s="66">
        <v>268464</v>
      </c>
      <c r="J41" s="66">
        <v>283548.59000000003</v>
      </c>
      <c r="K41" s="66">
        <f t="shared" si="3"/>
        <v>135.02076558749991</v>
      </c>
      <c r="L41" s="66">
        <f t="shared" si="4"/>
        <v>105.61885019965433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310817.96000000002</v>
      </c>
      <c r="H42" s="66">
        <v>405932</v>
      </c>
      <c r="I42" s="66">
        <v>405932</v>
      </c>
      <c r="J42" s="66">
        <v>412890.12</v>
      </c>
      <c r="K42" s="66">
        <f t="shared" si="3"/>
        <v>132.83985262627681</v>
      </c>
      <c r="L42" s="66">
        <f t="shared" si="4"/>
        <v>101.71410975237232</v>
      </c>
    </row>
    <row r="43" spans="2:12" x14ac:dyDescent="0.25">
      <c r="B43" s="65"/>
      <c r="C43" s="65" t="s">
        <v>103</v>
      </c>
      <c r="D43" s="65"/>
      <c r="E43" s="65"/>
      <c r="F43" s="65" t="s">
        <v>104</v>
      </c>
      <c r="G43" s="65">
        <f>G44+G48+G55+G63</f>
        <v>1010045.96</v>
      </c>
      <c r="H43" s="65">
        <f>H44+H48+H55+H63</f>
        <v>1330972</v>
      </c>
      <c r="I43" s="65">
        <f>I44+I48+I55+I63</f>
        <v>1179772</v>
      </c>
      <c r="J43" s="65">
        <f>J44+J48+J55+J63</f>
        <v>1096077.8</v>
      </c>
      <c r="K43" s="65">
        <f t="shared" si="3"/>
        <v>108.51761636668495</v>
      </c>
      <c r="L43" s="65">
        <f t="shared" si="4"/>
        <v>92.905900462123185</v>
      </c>
    </row>
    <row r="44" spans="2:12" x14ac:dyDescent="0.25">
      <c r="B44" s="65"/>
      <c r="C44" s="65"/>
      <c r="D44" s="65" t="s">
        <v>105</v>
      </c>
      <c r="E44" s="65"/>
      <c r="F44" s="65" t="s">
        <v>106</v>
      </c>
      <c r="G44" s="65">
        <f>G45+G46+G47</f>
        <v>75243.78</v>
      </c>
      <c r="H44" s="65">
        <f>H45+H46+H47</f>
        <v>90586</v>
      </c>
      <c r="I44" s="65">
        <f>I45+I46+I47</f>
        <v>90586</v>
      </c>
      <c r="J44" s="65">
        <f>J45+J46+J47</f>
        <v>87664.659999999989</v>
      </c>
      <c r="K44" s="65">
        <f t="shared" si="3"/>
        <v>116.50751729910432</v>
      </c>
      <c r="L44" s="65">
        <f t="shared" si="4"/>
        <v>96.7750645795156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306.22000000000003</v>
      </c>
      <c r="H45" s="66">
        <v>2412</v>
      </c>
      <c r="I45" s="66">
        <v>2412</v>
      </c>
      <c r="J45" s="66">
        <v>1000.65</v>
      </c>
      <c r="K45" s="66">
        <f t="shared" si="3"/>
        <v>326.77486774214611</v>
      </c>
      <c r="L45" s="66">
        <f t="shared" si="4"/>
        <v>41.486318407960198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74714.559999999998</v>
      </c>
      <c r="H46" s="66">
        <v>86000</v>
      </c>
      <c r="I46" s="66">
        <v>86000</v>
      </c>
      <c r="J46" s="66">
        <v>86664.01</v>
      </c>
      <c r="K46" s="66">
        <f t="shared" si="3"/>
        <v>115.99346901059178</v>
      </c>
      <c r="L46" s="66">
        <f t="shared" si="4"/>
        <v>100.77210465116279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223</v>
      </c>
      <c r="H47" s="66">
        <v>2174</v>
      </c>
      <c r="I47" s="66">
        <v>2174</v>
      </c>
      <c r="J47" s="66">
        <v>0</v>
      </c>
      <c r="K47" s="66">
        <f t="shared" si="3"/>
        <v>0</v>
      </c>
      <c r="L47" s="66">
        <f t="shared" si="4"/>
        <v>0</v>
      </c>
    </row>
    <row r="48" spans="2:12" x14ac:dyDescent="0.25">
      <c r="B48" s="65"/>
      <c r="C48" s="65"/>
      <c r="D48" s="65" t="s">
        <v>113</v>
      </c>
      <c r="E48" s="65"/>
      <c r="F48" s="65" t="s">
        <v>114</v>
      </c>
      <c r="G48" s="65">
        <f>G49+G50+G51+G52+G53+G54</f>
        <v>611894.24</v>
      </c>
      <c r="H48" s="65">
        <f>H49+H50+H51+H52+H53+H54</f>
        <v>917682</v>
      </c>
      <c r="I48" s="65">
        <f>I49+I50+I51+I52+I53+I54</f>
        <v>766482</v>
      </c>
      <c r="J48" s="65">
        <f>J49+J50+J51+J52+J53+J54</f>
        <v>644556.49</v>
      </c>
      <c r="K48" s="65">
        <f t="shared" si="3"/>
        <v>105.33789139770298</v>
      </c>
      <c r="L48" s="65">
        <f t="shared" si="4"/>
        <v>84.092841058237511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32253.29</v>
      </c>
      <c r="H49" s="66">
        <v>40133</v>
      </c>
      <c r="I49" s="66">
        <v>40133</v>
      </c>
      <c r="J49" s="66">
        <v>62682.57</v>
      </c>
      <c r="K49" s="66">
        <f t="shared" si="3"/>
        <v>194.34473196377795</v>
      </c>
      <c r="L49" s="66">
        <f t="shared" si="4"/>
        <v>156.1871028829143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299020.09000000003</v>
      </c>
      <c r="H50" s="66">
        <v>377279</v>
      </c>
      <c r="I50" s="66">
        <v>377279</v>
      </c>
      <c r="J50" s="66">
        <v>349404.01</v>
      </c>
      <c r="K50" s="66">
        <f t="shared" si="3"/>
        <v>116.84967722402865</v>
      </c>
      <c r="L50" s="66">
        <f t="shared" si="4"/>
        <v>92.611571277489602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247676.05</v>
      </c>
      <c r="H51" s="66">
        <v>453960</v>
      </c>
      <c r="I51" s="66">
        <v>302760</v>
      </c>
      <c r="J51" s="66">
        <v>190861.31</v>
      </c>
      <c r="K51" s="66">
        <f t="shared" si="3"/>
        <v>77.060866401898778</v>
      </c>
      <c r="L51" s="66">
        <f t="shared" si="4"/>
        <v>63.040464394239663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25806.42</v>
      </c>
      <c r="H52" s="66">
        <v>25796</v>
      </c>
      <c r="I52" s="66">
        <v>25796</v>
      </c>
      <c r="J52" s="66">
        <v>25651.59</v>
      </c>
      <c r="K52" s="66">
        <f t="shared" si="3"/>
        <v>99.400033015040449</v>
      </c>
      <c r="L52" s="66">
        <f t="shared" si="4"/>
        <v>99.440184524732516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4861.08</v>
      </c>
      <c r="H53" s="66">
        <v>5757</v>
      </c>
      <c r="I53" s="66">
        <v>5757</v>
      </c>
      <c r="J53" s="66">
        <v>11137.54</v>
      </c>
      <c r="K53" s="66">
        <f t="shared" si="3"/>
        <v>229.11657491750805</v>
      </c>
      <c r="L53" s="66">
        <f t="shared" si="4"/>
        <v>193.46083029355566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2277.31</v>
      </c>
      <c r="H54" s="66">
        <v>14757</v>
      </c>
      <c r="I54" s="66">
        <v>14757</v>
      </c>
      <c r="J54" s="66">
        <v>4819.47</v>
      </c>
      <c r="K54" s="66">
        <f t="shared" si="3"/>
        <v>211.62994937009015</v>
      </c>
      <c r="L54" s="66">
        <f t="shared" si="4"/>
        <v>32.658873754828214</v>
      </c>
    </row>
    <row r="55" spans="2:12" x14ac:dyDescent="0.25">
      <c r="B55" s="65"/>
      <c r="C55" s="65"/>
      <c r="D55" s="65" t="s">
        <v>127</v>
      </c>
      <c r="E55" s="65"/>
      <c r="F55" s="65" t="s">
        <v>128</v>
      </c>
      <c r="G55" s="65">
        <f>G56+G57+G58+G59+G60+G61+G62</f>
        <v>236864.80999999997</v>
      </c>
      <c r="H55" s="65">
        <f>H56+H57+H58+H59+H60+H61+H62</f>
        <v>218553</v>
      </c>
      <c r="I55" s="65">
        <f>I56+I57+I58+I59+I60+I61+I62</f>
        <v>218553</v>
      </c>
      <c r="J55" s="65">
        <f>J56+J57+J58+J59+J60+J61+J62</f>
        <v>277576.02</v>
      </c>
      <c r="K55" s="65">
        <f t="shared" si="3"/>
        <v>117.18752988255201</v>
      </c>
      <c r="L55" s="65">
        <f t="shared" si="4"/>
        <v>127.00627307792618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8411.67</v>
      </c>
      <c r="H56" s="66">
        <v>9383</v>
      </c>
      <c r="I56" s="66">
        <v>9383</v>
      </c>
      <c r="J56" s="66">
        <v>10479.879999999999</v>
      </c>
      <c r="K56" s="66">
        <f t="shared" si="3"/>
        <v>124.58738871115962</v>
      </c>
      <c r="L56" s="66">
        <f t="shared" si="4"/>
        <v>111.69007780027709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27495.78</v>
      </c>
      <c r="H57" s="66">
        <v>31066</v>
      </c>
      <c r="I57" s="66">
        <v>31066</v>
      </c>
      <c r="J57" s="66">
        <v>22308.639999999999</v>
      </c>
      <c r="K57" s="66">
        <f t="shared" si="3"/>
        <v>81.13477777317101</v>
      </c>
      <c r="L57" s="66">
        <f t="shared" si="4"/>
        <v>71.810468035794756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3955.84</v>
      </c>
      <c r="H58" s="66">
        <v>3401</v>
      </c>
      <c r="I58" s="66">
        <v>3401</v>
      </c>
      <c r="J58" s="66">
        <v>4233.7299999999996</v>
      </c>
      <c r="K58" s="66">
        <f t="shared" si="3"/>
        <v>107.02480383433101</v>
      </c>
      <c r="L58" s="66">
        <f t="shared" si="4"/>
        <v>124.48485739488386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99195.55</v>
      </c>
      <c r="H59" s="66">
        <v>87158</v>
      </c>
      <c r="I59" s="66">
        <v>87158</v>
      </c>
      <c r="J59" s="66">
        <v>116736.07</v>
      </c>
      <c r="K59" s="66">
        <f t="shared" si="3"/>
        <v>117.68276903550613</v>
      </c>
      <c r="L59" s="66">
        <f t="shared" si="4"/>
        <v>133.93615043943183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5076.68</v>
      </c>
      <c r="H60" s="66">
        <v>4295</v>
      </c>
      <c r="I60" s="66">
        <v>4295</v>
      </c>
      <c r="J60" s="66">
        <v>3863.14</v>
      </c>
      <c r="K60" s="66">
        <f t="shared" si="3"/>
        <v>76.095794889573497</v>
      </c>
      <c r="L60" s="66">
        <f t="shared" si="4"/>
        <v>89.945052386495931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16324.14</v>
      </c>
      <c r="H61" s="66">
        <v>18900</v>
      </c>
      <c r="I61" s="66">
        <v>18900</v>
      </c>
      <c r="J61" s="66">
        <v>23006.55</v>
      </c>
      <c r="K61" s="66">
        <f t="shared" si="3"/>
        <v>140.93575526796511</v>
      </c>
      <c r="L61" s="66">
        <f t="shared" si="4"/>
        <v>121.72777777777777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76405.149999999994</v>
      </c>
      <c r="H62" s="66">
        <v>64350</v>
      </c>
      <c r="I62" s="66">
        <v>64350</v>
      </c>
      <c r="J62" s="66">
        <v>96948.01</v>
      </c>
      <c r="K62" s="66">
        <f t="shared" si="3"/>
        <v>126.88674781739191</v>
      </c>
      <c r="L62" s="66">
        <f t="shared" si="4"/>
        <v>150.65735819735821</v>
      </c>
    </row>
    <row r="63" spans="2:12" x14ac:dyDescent="0.25">
      <c r="B63" s="65"/>
      <c r="C63" s="65"/>
      <c r="D63" s="65" t="s">
        <v>143</v>
      </c>
      <c r="E63" s="65"/>
      <c r="F63" s="65" t="s">
        <v>144</v>
      </c>
      <c r="G63" s="65">
        <f>G64+G65+G66+G67+G68</f>
        <v>86043.12999999999</v>
      </c>
      <c r="H63" s="65">
        <f>H64+H65+H66+H67+H68</f>
        <v>104151</v>
      </c>
      <c r="I63" s="65">
        <f>I64+I65+I66+I67+I68</f>
        <v>104151</v>
      </c>
      <c r="J63" s="65">
        <f>J64+J65+J66+J67+J68</f>
        <v>86280.62999999999</v>
      </c>
      <c r="K63" s="65">
        <f t="shared" ref="K63:K86" si="5">(J63*100)/G63</f>
        <v>100.27602436127093</v>
      </c>
      <c r="L63" s="65">
        <f t="shared" ref="L63:L86" si="6">(J63*100)/I63</f>
        <v>82.841864216378141</v>
      </c>
    </row>
    <row r="64" spans="2:12" x14ac:dyDescent="0.25">
      <c r="B64" s="66"/>
      <c r="C64" s="66"/>
      <c r="D64" s="66"/>
      <c r="E64" s="66" t="s">
        <v>145</v>
      </c>
      <c r="F64" s="66" t="s">
        <v>146</v>
      </c>
      <c r="G64" s="66">
        <v>74538.259999999995</v>
      </c>
      <c r="H64" s="66">
        <v>79895</v>
      </c>
      <c r="I64" s="66">
        <v>79895</v>
      </c>
      <c r="J64" s="66">
        <v>80430.929999999993</v>
      </c>
      <c r="K64" s="66">
        <f t="shared" si="5"/>
        <v>107.9055642028671</v>
      </c>
      <c r="L64" s="66">
        <f t="shared" si="6"/>
        <v>100.67079291570185</v>
      </c>
    </row>
    <row r="65" spans="2:12" x14ac:dyDescent="0.25">
      <c r="B65" s="66"/>
      <c r="C65" s="66"/>
      <c r="D65" s="66"/>
      <c r="E65" s="66" t="s">
        <v>147</v>
      </c>
      <c r="F65" s="66" t="s">
        <v>148</v>
      </c>
      <c r="G65" s="66">
        <v>9748.09</v>
      </c>
      <c r="H65" s="66">
        <v>6756</v>
      </c>
      <c r="I65" s="66">
        <v>6756</v>
      </c>
      <c r="J65" s="66">
        <v>5484.4</v>
      </c>
      <c r="K65" s="66">
        <f t="shared" si="5"/>
        <v>56.261277850327602</v>
      </c>
      <c r="L65" s="66">
        <f t="shared" si="6"/>
        <v>81.178211959739485</v>
      </c>
    </row>
    <row r="66" spans="2:12" x14ac:dyDescent="0.25">
      <c r="B66" s="66"/>
      <c r="C66" s="66"/>
      <c r="D66" s="66"/>
      <c r="E66" s="66" t="s">
        <v>149</v>
      </c>
      <c r="F66" s="66" t="s">
        <v>150</v>
      </c>
      <c r="G66" s="66">
        <v>0</v>
      </c>
      <c r="H66" s="66">
        <v>0</v>
      </c>
      <c r="I66" s="66">
        <v>0</v>
      </c>
      <c r="J66" s="66">
        <v>0</v>
      </c>
      <c r="K66" s="66" t="e">
        <f t="shared" si="5"/>
        <v>#DIV/0!</v>
      </c>
      <c r="L66" s="66" t="e">
        <f t="shared" si="6"/>
        <v>#DIV/0!</v>
      </c>
    </row>
    <row r="67" spans="2:12" x14ac:dyDescent="0.25">
      <c r="B67" s="66"/>
      <c r="C67" s="66"/>
      <c r="D67" s="66"/>
      <c r="E67" s="66" t="s">
        <v>151</v>
      </c>
      <c r="F67" s="66" t="s">
        <v>152</v>
      </c>
      <c r="G67" s="66">
        <v>0</v>
      </c>
      <c r="H67" s="66">
        <v>0</v>
      </c>
      <c r="I67" s="66">
        <v>0</v>
      </c>
      <c r="J67" s="66">
        <v>318.60000000000002</v>
      </c>
      <c r="K67" s="66" t="e">
        <f t="shared" si="5"/>
        <v>#DIV/0!</v>
      </c>
      <c r="L67" s="66" t="e">
        <f t="shared" si="6"/>
        <v>#DIV/0!</v>
      </c>
    </row>
    <row r="68" spans="2:12" x14ac:dyDescent="0.25">
      <c r="B68" s="66"/>
      <c r="C68" s="66"/>
      <c r="D68" s="66"/>
      <c r="E68" s="66" t="s">
        <v>153</v>
      </c>
      <c r="F68" s="66" t="s">
        <v>144</v>
      </c>
      <c r="G68" s="66">
        <v>1756.78</v>
      </c>
      <c r="H68" s="66">
        <v>17500</v>
      </c>
      <c r="I68" s="66">
        <v>17500</v>
      </c>
      <c r="J68" s="66">
        <v>46.7</v>
      </c>
      <c r="K68" s="66">
        <f t="shared" si="5"/>
        <v>2.6582725213174103</v>
      </c>
      <c r="L68" s="66">
        <f t="shared" si="6"/>
        <v>0.26685714285714285</v>
      </c>
    </row>
    <row r="69" spans="2:12" x14ac:dyDescent="0.25">
      <c r="B69" s="65"/>
      <c r="C69" s="65" t="s">
        <v>154</v>
      </c>
      <c r="D69" s="65"/>
      <c r="E69" s="65"/>
      <c r="F69" s="65" t="s">
        <v>155</v>
      </c>
      <c r="G69" s="65">
        <f t="shared" ref="G69:J70" si="7">G70</f>
        <v>3132.99</v>
      </c>
      <c r="H69" s="65">
        <f t="shared" si="7"/>
        <v>1050</v>
      </c>
      <c r="I69" s="65">
        <f t="shared" si="7"/>
        <v>1050</v>
      </c>
      <c r="J69" s="65">
        <f t="shared" si="7"/>
        <v>5580.07</v>
      </c>
      <c r="K69" s="65">
        <f t="shared" si="5"/>
        <v>178.10685638958313</v>
      </c>
      <c r="L69" s="65">
        <f t="shared" si="6"/>
        <v>531.43523809523811</v>
      </c>
    </row>
    <row r="70" spans="2:12" x14ac:dyDescent="0.25">
      <c r="B70" s="65"/>
      <c r="C70" s="65"/>
      <c r="D70" s="65" t="s">
        <v>156</v>
      </c>
      <c r="E70" s="65"/>
      <c r="F70" s="65" t="s">
        <v>157</v>
      </c>
      <c r="G70" s="65">
        <f t="shared" si="7"/>
        <v>3132.99</v>
      </c>
      <c r="H70" s="65">
        <f t="shared" si="7"/>
        <v>1050</v>
      </c>
      <c r="I70" s="65">
        <f t="shared" si="7"/>
        <v>1050</v>
      </c>
      <c r="J70" s="65">
        <f t="shared" si="7"/>
        <v>5580.07</v>
      </c>
      <c r="K70" s="65">
        <f t="shared" si="5"/>
        <v>178.10685638958313</v>
      </c>
      <c r="L70" s="65">
        <f t="shared" si="6"/>
        <v>531.43523809523811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3132.99</v>
      </c>
      <c r="H71" s="66">
        <v>1050</v>
      </c>
      <c r="I71" s="66">
        <v>1050</v>
      </c>
      <c r="J71" s="66">
        <v>5580.07</v>
      </c>
      <c r="K71" s="66">
        <f t="shared" si="5"/>
        <v>178.10685638958313</v>
      </c>
      <c r="L71" s="66">
        <f t="shared" si="6"/>
        <v>531.43523809523811</v>
      </c>
    </row>
    <row r="72" spans="2:12" x14ac:dyDescent="0.25">
      <c r="B72" s="65" t="s">
        <v>160</v>
      </c>
      <c r="C72" s="65"/>
      <c r="D72" s="65"/>
      <c r="E72" s="65"/>
      <c r="F72" s="65" t="s">
        <v>161</v>
      </c>
      <c r="G72" s="65">
        <f>G73+G84</f>
        <v>152917.04999999999</v>
      </c>
      <c r="H72" s="65">
        <f>H73+H84</f>
        <v>440200</v>
      </c>
      <c r="I72" s="65">
        <f>I73+I84</f>
        <v>404200</v>
      </c>
      <c r="J72" s="65">
        <f>J73+J84</f>
        <v>403698.91000000003</v>
      </c>
      <c r="K72" s="65">
        <f t="shared" si="5"/>
        <v>263.99862539854126</v>
      </c>
      <c r="L72" s="65">
        <f t="shared" si="6"/>
        <v>99.876029193468582</v>
      </c>
    </row>
    <row r="73" spans="2:12" x14ac:dyDescent="0.25">
      <c r="B73" s="65"/>
      <c r="C73" s="65" t="s">
        <v>162</v>
      </c>
      <c r="D73" s="65"/>
      <c r="E73" s="65"/>
      <c r="F73" s="65" t="s">
        <v>163</v>
      </c>
      <c r="G73" s="65">
        <f>G74+G80+G82</f>
        <v>85158.2</v>
      </c>
      <c r="H73" s="65">
        <f>H74+H80+H82</f>
        <v>240200</v>
      </c>
      <c r="I73" s="65">
        <f>I74+I80+I82</f>
        <v>229200</v>
      </c>
      <c r="J73" s="65">
        <f>J74+J80+J82</f>
        <v>229533.32</v>
      </c>
      <c r="K73" s="65">
        <f t="shared" si="5"/>
        <v>269.53754306690371</v>
      </c>
      <c r="L73" s="65">
        <f t="shared" si="6"/>
        <v>100.14542757417102</v>
      </c>
    </row>
    <row r="74" spans="2:12" x14ac:dyDescent="0.25">
      <c r="B74" s="65"/>
      <c r="C74" s="65"/>
      <c r="D74" s="65" t="s">
        <v>164</v>
      </c>
      <c r="E74" s="65"/>
      <c r="F74" s="65" t="s">
        <v>165</v>
      </c>
      <c r="G74" s="65">
        <f>G75+G76+G77+G78+G79</f>
        <v>59058.2</v>
      </c>
      <c r="H74" s="65">
        <f>H75+H76+H77+H78+H79</f>
        <v>121200</v>
      </c>
      <c r="I74" s="65">
        <f>I75+I76+I77+I78+I79</f>
        <v>105200</v>
      </c>
      <c r="J74" s="65">
        <f>J75+J76+J77+J78+J79</f>
        <v>87947.07</v>
      </c>
      <c r="K74" s="65">
        <f t="shared" si="5"/>
        <v>148.91593377380281</v>
      </c>
      <c r="L74" s="65">
        <f t="shared" si="6"/>
        <v>83.599876425855513</v>
      </c>
    </row>
    <row r="75" spans="2:12" x14ac:dyDescent="0.25">
      <c r="B75" s="66"/>
      <c r="C75" s="66"/>
      <c r="D75" s="66"/>
      <c r="E75" s="66" t="s">
        <v>166</v>
      </c>
      <c r="F75" s="66" t="s">
        <v>167</v>
      </c>
      <c r="G75" s="66">
        <v>2795.56</v>
      </c>
      <c r="H75" s="66">
        <v>10000</v>
      </c>
      <c r="I75" s="66">
        <v>10000</v>
      </c>
      <c r="J75" s="66">
        <v>13480.55</v>
      </c>
      <c r="K75" s="66">
        <f t="shared" si="5"/>
        <v>482.21286611627011</v>
      </c>
      <c r="L75" s="66">
        <f t="shared" si="6"/>
        <v>134.80549999999999</v>
      </c>
    </row>
    <row r="76" spans="2:12" x14ac:dyDescent="0.25">
      <c r="B76" s="66"/>
      <c r="C76" s="66"/>
      <c r="D76" s="66"/>
      <c r="E76" s="66" t="s">
        <v>168</v>
      </c>
      <c r="F76" s="66" t="s">
        <v>169</v>
      </c>
      <c r="G76" s="66">
        <v>0</v>
      </c>
      <c r="H76" s="66">
        <v>10000</v>
      </c>
      <c r="I76" s="66">
        <v>5000</v>
      </c>
      <c r="J76" s="66">
        <v>1257.75</v>
      </c>
      <c r="K76" s="66" t="e">
        <f t="shared" si="5"/>
        <v>#DIV/0!</v>
      </c>
      <c r="L76" s="66">
        <f t="shared" si="6"/>
        <v>25.155000000000001</v>
      </c>
    </row>
    <row r="77" spans="2:12" x14ac:dyDescent="0.25">
      <c r="B77" s="66"/>
      <c r="C77" s="66"/>
      <c r="D77" s="66"/>
      <c r="E77" s="66" t="s">
        <v>170</v>
      </c>
      <c r="F77" s="66" t="s">
        <v>171</v>
      </c>
      <c r="G77" s="66">
        <v>2953.13</v>
      </c>
      <c r="H77" s="66">
        <v>5000</v>
      </c>
      <c r="I77" s="66">
        <v>5000</v>
      </c>
      <c r="J77" s="66">
        <v>3361.36</v>
      </c>
      <c r="K77" s="66">
        <f t="shared" si="5"/>
        <v>113.82363797056004</v>
      </c>
      <c r="L77" s="66">
        <f t="shared" si="6"/>
        <v>67.227199999999996</v>
      </c>
    </row>
    <row r="78" spans="2:12" x14ac:dyDescent="0.25">
      <c r="B78" s="66"/>
      <c r="C78" s="66"/>
      <c r="D78" s="66"/>
      <c r="E78" s="66" t="s">
        <v>172</v>
      </c>
      <c r="F78" s="66" t="s">
        <v>173</v>
      </c>
      <c r="G78" s="66">
        <v>0</v>
      </c>
      <c r="H78" s="66">
        <v>6330</v>
      </c>
      <c r="I78" s="66">
        <v>5330</v>
      </c>
      <c r="J78" s="66">
        <v>0</v>
      </c>
      <c r="K78" s="66" t="e">
        <f t="shared" si="5"/>
        <v>#DIV/0!</v>
      </c>
      <c r="L78" s="66">
        <f t="shared" si="6"/>
        <v>0</v>
      </c>
    </row>
    <row r="79" spans="2:12" x14ac:dyDescent="0.25">
      <c r="B79" s="66"/>
      <c r="C79" s="66"/>
      <c r="D79" s="66"/>
      <c r="E79" s="66" t="s">
        <v>174</v>
      </c>
      <c r="F79" s="66" t="s">
        <v>175</v>
      </c>
      <c r="G79" s="66">
        <f>49284.95+4024.56</f>
        <v>53309.509999999995</v>
      </c>
      <c r="H79" s="66">
        <v>89870</v>
      </c>
      <c r="I79" s="66">
        <v>79870</v>
      </c>
      <c r="J79" s="66">
        <v>69847.41</v>
      </c>
      <c r="K79" s="66">
        <f t="shared" si="5"/>
        <v>131.02241982715657</v>
      </c>
      <c r="L79" s="66">
        <f t="shared" si="6"/>
        <v>87.451370977838991</v>
      </c>
    </row>
    <row r="80" spans="2:12" x14ac:dyDescent="0.25">
      <c r="B80" s="65"/>
      <c r="C80" s="65"/>
      <c r="D80" s="65" t="s">
        <v>176</v>
      </c>
      <c r="E80" s="65"/>
      <c r="F80" s="65" t="s">
        <v>177</v>
      </c>
      <c r="G80" s="65">
        <f>G81</f>
        <v>25500</v>
      </c>
      <c r="H80" s="65">
        <f>H81</f>
        <v>110000</v>
      </c>
      <c r="I80" s="65">
        <f>I81</f>
        <v>115000</v>
      </c>
      <c r="J80" s="65">
        <f>J81</f>
        <v>131111.25</v>
      </c>
      <c r="K80" s="65">
        <f t="shared" si="5"/>
        <v>514.16176470588232</v>
      </c>
      <c r="L80" s="65">
        <f t="shared" si="6"/>
        <v>114.00978260869566</v>
      </c>
    </row>
    <row r="81" spans="2:12" x14ac:dyDescent="0.25">
      <c r="B81" s="66"/>
      <c r="C81" s="66"/>
      <c r="D81" s="66"/>
      <c r="E81" s="66" t="s">
        <v>178</v>
      </c>
      <c r="F81" s="66" t="s">
        <v>179</v>
      </c>
      <c r="G81" s="66">
        <v>25500</v>
      </c>
      <c r="H81" s="66">
        <v>110000</v>
      </c>
      <c r="I81" s="66">
        <v>115000</v>
      </c>
      <c r="J81" s="66">
        <v>131111.25</v>
      </c>
      <c r="K81" s="66">
        <f t="shared" si="5"/>
        <v>514.16176470588232</v>
      </c>
      <c r="L81" s="66">
        <f t="shared" si="6"/>
        <v>114.00978260869566</v>
      </c>
    </row>
    <row r="82" spans="2:12" x14ac:dyDescent="0.25">
      <c r="B82" s="65"/>
      <c r="C82" s="65"/>
      <c r="D82" s="65" t="s">
        <v>180</v>
      </c>
      <c r="E82" s="65"/>
      <c r="F82" s="65" t="s">
        <v>181</v>
      </c>
      <c r="G82" s="65">
        <f>G83</f>
        <v>600</v>
      </c>
      <c r="H82" s="65">
        <f>H83</f>
        <v>9000</v>
      </c>
      <c r="I82" s="65">
        <f>I83</f>
        <v>9000</v>
      </c>
      <c r="J82" s="65">
        <f>J83</f>
        <v>10475</v>
      </c>
      <c r="K82" s="65">
        <f t="shared" si="5"/>
        <v>1745.8333333333333</v>
      </c>
      <c r="L82" s="65">
        <f t="shared" si="6"/>
        <v>116.38888888888889</v>
      </c>
    </row>
    <row r="83" spans="2:12" x14ac:dyDescent="0.25">
      <c r="B83" s="66"/>
      <c r="C83" s="66"/>
      <c r="D83" s="66"/>
      <c r="E83" s="66" t="s">
        <v>182</v>
      </c>
      <c r="F83" s="66" t="s">
        <v>183</v>
      </c>
      <c r="G83" s="66">
        <v>600</v>
      </c>
      <c r="H83" s="66">
        <v>9000</v>
      </c>
      <c r="I83" s="66">
        <v>9000</v>
      </c>
      <c r="J83" s="66">
        <v>10475</v>
      </c>
      <c r="K83" s="66">
        <f t="shared" si="5"/>
        <v>1745.8333333333333</v>
      </c>
      <c r="L83" s="66">
        <f t="shared" si="6"/>
        <v>116.38888888888889</v>
      </c>
    </row>
    <row r="84" spans="2:12" x14ac:dyDescent="0.25">
      <c r="B84" s="65"/>
      <c r="C84" s="65" t="s">
        <v>184</v>
      </c>
      <c r="D84" s="65"/>
      <c r="E84" s="65"/>
      <c r="F84" s="65" t="s">
        <v>185</v>
      </c>
      <c r="G84" s="65">
        <f t="shared" ref="G84:J85" si="8">G85</f>
        <v>67758.850000000006</v>
      </c>
      <c r="H84" s="65">
        <f t="shared" si="8"/>
        <v>200000</v>
      </c>
      <c r="I84" s="65">
        <f t="shared" si="8"/>
        <v>175000</v>
      </c>
      <c r="J84" s="65">
        <f t="shared" si="8"/>
        <v>174165.59</v>
      </c>
      <c r="K84" s="65">
        <f t="shared" si="5"/>
        <v>257.03740544593063</v>
      </c>
      <c r="L84" s="65">
        <f t="shared" si="6"/>
        <v>99.523194285714283</v>
      </c>
    </row>
    <row r="85" spans="2:12" x14ac:dyDescent="0.25">
      <c r="B85" s="65"/>
      <c r="C85" s="65"/>
      <c r="D85" s="65" t="s">
        <v>186</v>
      </c>
      <c r="E85" s="65"/>
      <c r="F85" s="65" t="s">
        <v>187</v>
      </c>
      <c r="G85" s="65">
        <f t="shared" si="8"/>
        <v>67758.850000000006</v>
      </c>
      <c r="H85" s="65">
        <f t="shared" si="8"/>
        <v>200000</v>
      </c>
      <c r="I85" s="65">
        <f t="shared" si="8"/>
        <v>175000</v>
      </c>
      <c r="J85" s="65">
        <f t="shared" si="8"/>
        <v>174165.59</v>
      </c>
      <c r="K85" s="65">
        <f t="shared" si="5"/>
        <v>257.03740544593063</v>
      </c>
      <c r="L85" s="65">
        <f t="shared" si="6"/>
        <v>99.523194285714283</v>
      </c>
    </row>
    <row r="86" spans="2:12" x14ac:dyDescent="0.25">
      <c r="B86" s="66"/>
      <c r="C86" s="66"/>
      <c r="D86" s="66"/>
      <c r="E86" s="66" t="s">
        <v>188</v>
      </c>
      <c r="F86" s="66" t="s">
        <v>187</v>
      </c>
      <c r="G86" s="66">
        <v>67758.850000000006</v>
      </c>
      <c r="H86" s="66">
        <v>200000</v>
      </c>
      <c r="I86" s="66">
        <v>175000</v>
      </c>
      <c r="J86" s="66">
        <v>174165.59</v>
      </c>
      <c r="K86" s="66">
        <f t="shared" si="5"/>
        <v>257.03740544593063</v>
      </c>
      <c r="L86" s="66">
        <f t="shared" si="6"/>
        <v>99.523194285714283</v>
      </c>
    </row>
    <row r="87" spans="2:12" x14ac:dyDescent="0.25">
      <c r="B87" s="65"/>
      <c r="C87" s="66"/>
      <c r="D87" s="67"/>
      <c r="E87" s="68"/>
      <c r="F87" s="8"/>
      <c r="G87" s="65"/>
      <c r="H87" s="65"/>
      <c r="I87" s="65"/>
      <c r="J87" s="65"/>
      <c r="K87" s="70"/>
      <c r="L87" s="70"/>
    </row>
  </sheetData>
  <mergeCells count="7">
    <mergeCell ref="B29:F29"/>
    <mergeCell ref="B30:F30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23"/>
  <sheetViews>
    <sheetView workbookViewId="0"/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0" t="s">
        <v>16</v>
      </c>
      <c r="C2" s="110"/>
      <c r="D2" s="110"/>
      <c r="E2" s="110"/>
      <c r="F2" s="110"/>
      <c r="G2" s="110"/>
      <c r="H2" s="110"/>
    </row>
    <row r="3" spans="1:8" ht="18" x14ac:dyDescent="0.25">
      <c r="B3" s="61"/>
      <c r="C3" s="3"/>
      <c r="D3" s="96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C7+C9+C11+C13</f>
        <v>3658101.58</v>
      </c>
      <c r="D6" s="71">
        <f>D7+D9+D11+D13</f>
        <v>5003282</v>
      </c>
      <c r="E6" s="71">
        <f>E7+E9+E11+E13</f>
        <v>4803582</v>
      </c>
      <c r="F6" s="71">
        <f>F7+F9+F11+F13</f>
        <v>4921993.55</v>
      </c>
      <c r="G6" s="72">
        <f t="shared" ref="G6:G23" si="0">(F6*100)/C6</f>
        <v>134.55048861710395</v>
      </c>
      <c r="H6" s="72">
        <f t="shared" ref="H6:H23" si="1">(F6*100)/E6</f>
        <v>102.46506773486952</v>
      </c>
    </row>
    <row r="7" spans="1:8" x14ac:dyDescent="0.25">
      <c r="A7"/>
      <c r="B7" s="8" t="s">
        <v>189</v>
      </c>
      <c r="C7" s="71">
        <f>C8</f>
        <v>3452188.7</v>
      </c>
      <c r="D7" s="71">
        <f>D8</f>
        <v>4730660</v>
      </c>
      <c r="E7" s="71">
        <f>E8</f>
        <v>4530960</v>
      </c>
      <c r="F7" s="71">
        <f>F8</f>
        <v>4680609.62</v>
      </c>
      <c r="G7" s="72">
        <f t="shared" si="0"/>
        <v>135.5838288909294</v>
      </c>
      <c r="H7" s="72">
        <f t="shared" si="1"/>
        <v>103.30282368416407</v>
      </c>
    </row>
    <row r="8" spans="1:8" x14ac:dyDescent="0.25">
      <c r="A8"/>
      <c r="B8" s="16" t="s">
        <v>190</v>
      </c>
      <c r="C8" s="73">
        <v>3452188.7</v>
      </c>
      <c r="D8" s="73">
        <v>4730660</v>
      </c>
      <c r="E8" s="73">
        <v>4530960</v>
      </c>
      <c r="F8" s="74">
        <v>4680609.62</v>
      </c>
      <c r="G8" s="70">
        <f t="shared" si="0"/>
        <v>135.5838288909294</v>
      </c>
      <c r="H8" s="70">
        <f t="shared" si="1"/>
        <v>103.30282368416407</v>
      </c>
    </row>
    <row r="9" spans="1:8" x14ac:dyDescent="0.25">
      <c r="A9"/>
      <c r="B9" s="8" t="s">
        <v>191</v>
      </c>
      <c r="C9" s="71">
        <f>C10</f>
        <v>163397.23000000001</v>
      </c>
      <c r="D9" s="71">
        <f>D10</f>
        <v>232805</v>
      </c>
      <c r="E9" s="71">
        <f>E10</f>
        <v>232805</v>
      </c>
      <c r="F9" s="71">
        <f>F10</f>
        <v>200896.47</v>
      </c>
      <c r="G9" s="72">
        <f t="shared" si="0"/>
        <v>122.94974033525537</v>
      </c>
      <c r="H9" s="72">
        <f t="shared" si="1"/>
        <v>86.293881145164406</v>
      </c>
    </row>
    <row r="10" spans="1:8" x14ac:dyDescent="0.25">
      <c r="A10"/>
      <c r="B10" s="16" t="s">
        <v>192</v>
      </c>
      <c r="C10" s="73">
        <v>163397.23000000001</v>
      </c>
      <c r="D10" s="73">
        <v>232805</v>
      </c>
      <c r="E10" s="73">
        <v>232805</v>
      </c>
      <c r="F10" s="74">
        <v>200896.47</v>
      </c>
      <c r="G10" s="70">
        <f t="shared" si="0"/>
        <v>122.94974033525537</v>
      </c>
      <c r="H10" s="70">
        <f t="shared" si="1"/>
        <v>86.293881145164406</v>
      </c>
    </row>
    <row r="11" spans="1:8" x14ac:dyDescent="0.25">
      <c r="A11"/>
      <c r="B11" s="8" t="s">
        <v>193</v>
      </c>
      <c r="C11" s="71">
        <f>C12</f>
        <v>4164.58</v>
      </c>
      <c r="D11" s="71">
        <f>D12</f>
        <v>0</v>
      </c>
      <c r="E11" s="71">
        <f>E12</f>
        <v>0</v>
      </c>
      <c r="F11" s="71">
        <f>F12</f>
        <v>0</v>
      </c>
      <c r="G11" s="72">
        <f t="shared" si="0"/>
        <v>0</v>
      </c>
      <c r="H11" s="72" t="e">
        <f t="shared" si="1"/>
        <v>#DIV/0!</v>
      </c>
    </row>
    <row r="12" spans="1:8" x14ac:dyDescent="0.25">
      <c r="A12"/>
      <c r="B12" s="16" t="s">
        <v>194</v>
      </c>
      <c r="C12" s="73">
        <v>4164.58</v>
      </c>
      <c r="D12" s="73">
        <v>0</v>
      </c>
      <c r="E12" s="73">
        <v>0</v>
      </c>
      <c r="F12" s="74">
        <v>0</v>
      </c>
      <c r="G12" s="70">
        <f t="shared" si="0"/>
        <v>0</v>
      </c>
      <c r="H12" s="70" t="e">
        <f t="shared" si="1"/>
        <v>#DIV/0!</v>
      </c>
    </row>
    <row r="13" spans="1:8" x14ac:dyDescent="0.25">
      <c r="A13"/>
      <c r="B13" s="8" t="s">
        <v>195</v>
      </c>
      <c r="C13" s="71">
        <f>C14</f>
        <v>38351.07</v>
      </c>
      <c r="D13" s="71">
        <f>D14</f>
        <v>39817</v>
      </c>
      <c r="E13" s="71">
        <f>E14</f>
        <v>39817</v>
      </c>
      <c r="F13" s="71">
        <f>F14</f>
        <v>40487.46</v>
      </c>
      <c r="G13" s="72">
        <f t="shared" si="0"/>
        <v>105.57061380556006</v>
      </c>
      <c r="H13" s="72">
        <f t="shared" si="1"/>
        <v>101.6838536303589</v>
      </c>
    </row>
    <row r="14" spans="1:8" x14ac:dyDescent="0.25">
      <c r="A14"/>
      <c r="B14" s="16" t="s">
        <v>196</v>
      </c>
      <c r="C14" s="73">
        <v>38351.07</v>
      </c>
      <c r="D14" s="73">
        <v>39817</v>
      </c>
      <c r="E14" s="73">
        <v>39817</v>
      </c>
      <c r="F14" s="74">
        <v>40487.46</v>
      </c>
      <c r="G14" s="70">
        <f t="shared" si="0"/>
        <v>105.57061380556006</v>
      </c>
      <c r="H14" s="70">
        <f t="shared" si="1"/>
        <v>101.6838536303589</v>
      </c>
    </row>
    <row r="15" spans="1:8" x14ac:dyDescent="0.25">
      <c r="B15" s="8" t="s">
        <v>32</v>
      </c>
      <c r="C15" s="75">
        <f>C16+C18+C20+C22</f>
        <v>3667329.8899999997</v>
      </c>
      <c r="D15" s="75">
        <f>D16+D18+D20+D22</f>
        <v>5181282</v>
      </c>
      <c r="E15" s="75">
        <f>E16+E18+E20+E22</f>
        <v>4981582</v>
      </c>
      <c r="F15" s="75">
        <f>F16+F18+F20+F22</f>
        <v>4894306.84</v>
      </c>
      <c r="G15" s="72">
        <f t="shared" si="0"/>
        <v>133.45695606347539</v>
      </c>
      <c r="H15" s="72">
        <f t="shared" si="1"/>
        <v>98.248043292271404</v>
      </c>
    </row>
    <row r="16" spans="1:8" x14ac:dyDescent="0.25">
      <c r="A16"/>
      <c r="B16" s="8" t="s">
        <v>189</v>
      </c>
      <c r="C16" s="75">
        <f>C17</f>
        <v>3452188.7</v>
      </c>
      <c r="D16" s="75">
        <f>D17</f>
        <v>4890660</v>
      </c>
      <c r="E16" s="75">
        <f>E17</f>
        <v>4690960</v>
      </c>
      <c r="F16" s="75">
        <f>F17</f>
        <v>4680609.62</v>
      </c>
      <c r="G16" s="72">
        <f t="shared" si="0"/>
        <v>135.5838288909294</v>
      </c>
      <c r="H16" s="72">
        <f t="shared" si="1"/>
        <v>99.779354758940599</v>
      </c>
    </row>
    <row r="17" spans="1:8" x14ac:dyDescent="0.25">
      <c r="A17"/>
      <c r="B17" s="16" t="s">
        <v>190</v>
      </c>
      <c r="C17" s="73">
        <v>3452188.7</v>
      </c>
      <c r="D17" s="73">
        <v>4890660</v>
      </c>
      <c r="E17" s="76">
        <v>4690960</v>
      </c>
      <c r="F17" s="74">
        <v>4680609.62</v>
      </c>
      <c r="G17" s="70">
        <f t="shared" si="0"/>
        <v>135.5838288909294</v>
      </c>
      <c r="H17" s="70">
        <f t="shared" si="1"/>
        <v>99.779354758940599</v>
      </c>
    </row>
    <row r="18" spans="1:8" x14ac:dyDescent="0.25">
      <c r="A18"/>
      <c r="B18" s="8" t="s">
        <v>191</v>
      </c>
      <c r="C18" s="75">
        <f>C19</f>
        <v>177812.51</v>
      </c>
      <c r="D18" s="75">
        <f>D19</f>
        <v>244070</v>
      </c>
      <c r="E18" s="75">
        <f>E19</f>
        <v>244070</v>
      </c>
      <c r="F18" s="75">
        <f>F19</f>
        <v>158336.01999999999</v>
      </c>
      <c r="G18" s="72">
        <f t="shared" si="0"/>
        <v>89.046614324267722</v>
      </c>
      <c r="H18" s="72">
        <f t="shared" si="1"/>
        <v>64.873200311386071</v>
      </c>
    </row>
    <row r="19" spans="1:8" x14ac:dyDescent="0.25">
      <c r="A19"/>
      <c r="B19" s="16" t="s">
        <v>192</v>
      </c>
      <c r="C19" s="73">
        <v>177812.51</v>
      </c>
      <c r="D19" s="73">
        <v>244070</v>
      </c>
      <c r="E19" s="76">
        <v>244070</v>
      </c>
      <c r="F19" s="74">
        <v>158336.01999999999</v>
      </c>
      <c r="G19" s="70">
        <f t="shared" si="0"/>
        <v>89.046614324267722</v>
      </c>
      <c r="H19" s="70">
        <f t="shared" si="1"/>
        <v>64.873200311386071</v>
      </c>
    </row>
    <row r="20" spans="1:8" x14ac:dyDescent="0.25">
      <c r="A20"/>
      <c r="B20" s="8" t="s">
        <v>193</v>
      </c>
      <c r="C20" s="75">
        <f>C21</f>
        <v>9027.01</v>
      </c>
      <c r="D20" s="75">
        <f>D21</f>
        <v>0</v>
      </c>
      <c r="E20" s="75">
        <f>E21</f>
        <v>0</v>
      </c>
      <c r="F20" s="75">
        <f>F21</f>
        <v>0</v>
      </c>
      <c r="G20" s="72">
        <f t="shared" si="0"/>
        <v>0</v>
      </c>
      <c r="H20" s="72" t="e">
        <f t="shared" si="1"/>
        <v>#DIV/0!</v>
      </c>
    </row>
    <row r="21" spans="1:8" x14ac:dyDescent="0.25">
      <c r="A21"/>
      <c r="B21" s="16" t="s">
        <v>194</v>
      </c>
      <c r="C21" s="73">
        <v>9027.01</v>
      </c>
      <c r="D21" s="73">
        <v>0</v>
      </c>
      <c r="E21" s="76">
        <v>0</v>
      </c>
      <c r="F21" s="74">
        <v>0</v>
      </c>
      <c r="G21" s="70">
        <f t="shared" si="0"/>
        <v>0</v>
      </c>
      <c r="H21" s="70" t="e">
        <f t="shared" si="1"/>
        <v>#DIV/0!</v>
      </c>
    </row>
    <row r="22" spans="1:8" x14ac:dyDescent="0.25">
      <c r="A22"/>
      <c r="B22" s="8" t="s">
        <v>195</v>
      </c>
      <c r="C22" s="75">
        <f>C23</f>
        <v>28301.67</v>
      </c>
      <c r="D22" s="75">
        <f>D23</f>
        <v>46552</v>
      </c>
      <c r="E22" s="75">
        <f>E23</f>
        <v>46552</v>
      </c>
      <c r="F22" s="75">
        <f>F23</f>
        <v>55361.2</v>
      </c>
      <c r="G22" s="72">
        <f t="shared" si="0"/>
        <v>195.61107171414267</v>
      </c>
      <c r="H22" s="72">
        <f t="shared" si="1"/>
        <v>118.92335452826946</v>
      </c>
    </row>
    <row r="23" spans="1:8" x14ac:dyDescent="0.25">
      <c r="A23"/>
      <c r="B23" s="16" t="s">
        <v>196</v>
      </c>
      <c r="C23" s="73">
        <v>28301.67</v>
      </c>
      <c r="D23" s="73">
        <v>46552</v>
      </c>
      <c r="E23" s="76">
        <v>46552</v>
      </c>
      <c r="F23" s="74">
        <v>55361.2</v>
      </c>
      <c r="G23" s="70">
        <f t="shared" si="0"/>
        <v>195.61107171414267</v>
      </c>
      <c r="H23" s="70">
        <f t="shared" si="1"/>
        <v>118.92335452826946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/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0" t="s">
        <v>17</v>
      </c>
      <c r="C2" s="110"/>
      <c r="D2" s="110"/>
      <c r="E2" s="110"/>
      <c r="F2" s="110"/>
      <c r="G2" s="110"/>
      <c r="H2" s="110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3667329.89</v>
      </c>
      <c r="D6" s="75">
        <f t="shared" si="0"/>
        <v>5181282</v>
      </c>
      <c r="E6" s="75">
        <f t="shared" si="0"/>
        <v>4981582</v>
      </c>
      <c r="F6" s="75">
        <f t="shared" si="0"/>
        <v>4894306.84</v>
      </c>
      <c r="G6" s="70">
        <f>(F6*100)/C6</f>
        <v>133.45695606347539</v>
      </c>
      <c r="H6" s="70">
        <f>(F6*100)/E6</f>
        <v>98.248043292271404</v>
      </c>
    </row>
    <row r="7" spans="2:8" x14ac:dyDescent="0.25">
      <c r="B7" s="8" t="s">
        <v>197</v>
      </c>
      <c r="C7" s="75">
        <f t="shared" si="0"/>
        <v>3667329.89</v>
      </c>
      <c r="D7" s="75">
        <f t="shared" si="0"/>
        <v>5181282</v>
      </c>
      <c r="E7" s="75">
        <f t="shared" si="0"/>
        <v>4981582</v>
      </c>
      <c r="F7" s="75">
        <f t="shared" si="0"/>
        <v>4894306.84</v>
      </c>
      <c r="G7" s="70">
        <f>(F7*100)/C7</f>
        <v>133.45695606347539</v>
      </c>
      <c r="H7" s="70">
        <f>(F7*100)/E7</f>
        <v>98.248043292271404</v>
      </c>
    </row>
    <row r="8" spans="2:8" x14ac:dyDescent="0.25">
      <c r="B8" s="11" t="s">
        <v>198</v>
      </c>
      <c r="C8" s="73">
        <v>3667329.89</v>
      </c>
      <c r="D8" s="73">
        <v>5181282</v>
      </c>
      <c r="E8" s="73">
        <v>4981582</v>
      </c>
      <c r="F8" s="74">
        <v>4894306.84</v>
      </c>
      <c r="G8" s="70">
        <f>(F8*100)/C8</f>
        <v>133.45695606347539</v>
      </c>
      <c r="H8" s="70">
        <f>(F8*100)/E8</f>
        <v>98.248043292271404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/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0" t="s">
        <v>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0" t="s">
        <v>25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2:12" ht="15.75" customHeight="1" x14ac:dyDescent="0.25">
      <c r="B5" s="110" t="s">
        <v>18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21" t="s">
        <v>3</v>
      </c>
      <c r="C7" s="122"/>
      <c r="D7" s="122"/>
      <c r="E7" s="122"/>
      <c r="F7" s="123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21">
        <v>1</v>
      </c>
      <c r="C8" s="122"/>
      <c r="D8" s="122"/>
      <c r="E8" s="122"/>
      <c r="F8" s="123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/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0" t="s">
        <v>19</v>
      </c>
      <c r="C2" s="110"/>
      <c r="D2" s="110"/>
      <c r="E2" s="110"/>
      <c r="F2" s="110"/>
      <c r="G2" s="110"/>
      <c r="H2" s="110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81"/>
  <sheetViews>
    <sheetView zoomScaleNormal="100" workbookViewId="0">
      <selection activeCell="C2" sqref="C2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7" width="9.140625" style="40"/>
    <col min="8" max="8" width="12.85546875" style="40" bestFit="1" customWidth="1"/>
    <col min="9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199</v>
      </c>
      <c r="C1" s="39"/>
    </row>
    <row r="2" spans="1:6" ht="15" customHeight="1" x14ac:dyDescent="0.2">
      <c r="A2" s="41" t="s">
        <v>34</v>
      </c>
      <c r="B2" s="42" t="s">
        <v>200</v>
      </c>
      <c r="C2" s="39"/>
    </row>
    <row r="3" spans="1:6" s="39" customFormat="1" ht="43.5" customHeight="1" x14ac:dyDescent="0.2">
      <c r="A3" s="43" t="s">
        <v>35</v>
      </c>
      <c r="B3" s="37" t="s">
        <v>201</v>
      </c>
    </row>
    <row r="4" spans="1:6" s="39" customFormat="1" x14ac:dyDescent="0.2">
      <c r="A4" s="43" t="s">
        <v>36</v>
      </c>
      <c r="B4" s="44" t="s">
        <v>202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203</v>
      </c>
      <c r="B7" s="46"/>
      <c r="C7" s="77">
        <f>C12</f>
        <v>4890660</v>
      </c>
      <c r="D7" s="77">
        <f>D12</f>
        <v>4690960</v>
      </c>
      <c r="E7" s="77">
        <f>E12</f>
        <v>4680609.62</v>
      </c>
      <c r="F7" s="77">
        <f>(E7*100)/D7</f>
        <v>99.779354758940599</v>
      </c>
    </row>
    <row r="8" spans="1:6" x14ac:dyDescent="0.2">
      <c r="A8" s="47" t="s">
        <v>84</v>
      </c>
      <c r="B8" s="46"/>
      <c r="C8" s="77">
        <f>C72</f>
        <v>244070</v>
      </c>
      <c r="D8" s="77">
        <f>D72</f>
        <v>244070</v>
      </c>
      <c r="E8" s="77">
        <f>E72</f>
        <v>158336.02000000002</v>
      </c>
      <c r="F8" s="77">
        <f>(E8*100)/D8</f>
        <v>64.873200311386071</v>
      </c>
    </row>
    <row r="9" spans="1:6" x14ac:dyDescent="0.2">
      <c r="A9" s="47" t="s">
        <v>204</v>
      </c>
      <c r="B9" s="46"/>
      <c r="C9" s="77">
        <f>C110</f>
        <v>46552</v>
      </c>
      <c r="D9" s="77">
        <f>D110</f>
        <v>46552</v>
      </c>
      <c r="E9" s="77">
        <f>E110</f>
        <v>55361.2</v>
      </c>
      <c r="F9" s="77">
        <f>(E9*100)/D9</f>
        <v>118.92335452826946</v>
      </c>
    </row>
    <row r="10" spans="1:6" s="57" customFormat="1" x14ac:dyDescent="0.2"/>
    <row r="11" spans="1:6" ht="38.25" x14ac:dyDescent="0.2">
      <c r="A11" s="47" t="s">
        <v>205</v>
      </c>
      <c r="B11" s="47" t="s">
        <v>206</v>
      </c>
      <c r="C11" s="47" t="s">
        <v>43</v>
      </c>
      <c r="D11" s="47" t="s">
        <v>207</v>
      </c>
      <c r="E11" s="47" t="s">
        <v>208</v>
      </c>
      <c r="F11" s="47" t="s">
        <v>209</v>
      </c>
    </row>
    <row r="12" spans="1:6" x14ac:dyDescent="0.2">
      <c r="A12" s="48" t="s">
        <v>203</v>
      </c>
      <c r="B12" s="48" t="s">
        <v>210</v>
      </c>
      <c r="C12" s="78">
        <f>C13+C53</f>
        <v>4890660</v>
      </c>
      <c r="D12" s="78">
        <f>D13+D53</f>
        <v>4690960</v>
      </c>
      <c r="E12" s="78">
        <f>E13+E53</f>
        <v>4680609.62</v>
      </c>
      <c r="F12" s="79">
        <f>(E12*100)/D12</f>
        <v>99.779354758940599</v>
      </c>
    </row>
    <row r="13" spans="1:6" x14ac:dyDescent="0.2">
      <c r="A13" s="49" t="s">
        <v>82</v>
      </c>
      <c r="B13" s="50" t="s">
        <v>83</v>
      </c>
      <c r="C13" s="80">
        <f>C14+C24+C50</f>
        <v>4459460</v>
      </c>
      <c r="D13" s="80">
        <f>D14+D24+D50</f>
        <v>4295760</v>
      </c>
      <c r="E13" s="80">
        <f>E14+E24+E50</f>
        <v>4288096.59</v>
      </c>
      <c r="F13" s="81">
        <f>(E13*100)/D13</f>
        <v>99.821605257276943</v>
      </c>
    </row>
    <row r="14" spans="1:6" x14ac:dyDescent="0.2">
      <c r="A14" s="51" t="s">
        <v>84</v>
      </c>
      <c r="B14" s="52" t="s">
        <v>85</v>
      </c>
      <c r="C14" s="82">
        <f>C15+C19+C21</f>
        <v>3409060</v>
      </c>
      <c r="D14" s="82">
        <f>D15+D19+D21</f>
        <v>3396560</v>
      </c>
      <c r="E14" s="82">
        <f>E15+E19+E21</f>
        <v>3388950.06</v>
      </c>
      <c r="F14" s="81">
        <f>(E14*100)/D14</f>
        <v>99.775951550980992</v>
      </c>
    </row>
    <row r="15" spans="1:6" x14ac:dyDescent="0.2">
      <c r="A15" s="53" t="s">
        <v>86</v>
      </c>
      <c r="B15" s="54" t="s">
        <v>87</v>
      </c>
      <c r="C15" s="83">
        <f>C16+C17+C18</f>
        <v>2654558</v>
      </c>
      <c r="D15" s="83">
        <f>D16+D17+D18</f>
        <v>2642058</v>
      </c>
      <c r="E15" s="83">
        <f>E16+E17+E18</f>
        <v>2577444.11</v>
      </c>
      <c r="F15" s="83">
        <f>(E15*100)/D15</f>
        <v>97.554410614755625</v>
      </c>
    </row>
    <row r="16" spans="1:6" x14ac:dyDescent="0.2">
      <c r="A16" s="55" t="s">
        <v>88</v>
      </c>
      <c r="B16" s="56" t="s">
        <v>89</v>
      </c>
      <c r="C16" s="84">
        <v>2318978</v>
      </c>
      <c r="D16" s="84">
        <v>2318978</v>
      </c>
      <c r="E16" s="84">
        <v>2333366.1</v>
      </c>
      <c r="F16" s="84"/>
    </row>
    <row r="17" spans="1:6" x14ac:dyDescent="0.2">
      <c r="A17" s="55" t="s">
        <v>90</v>
      </c>
      <c r="B17" s="56" t="s">
        <v>91</v>
      </c>
      <c r="C17" s="84">
        <v>124644</v>
      </c>
      <c r="D17" s="84">
        <v>124644</v>
      </c>
      <c r="E17" s="84">
        <v>243913.75</v>
      </c>
      <c r="F17" s="84"/>
    </row>
    <row r="18" spans="1:6" x14ac:dyDescent="0.2">
      <c r="A18" s="55" t="s">
        <v>92</v>
      </c>
      <c r="B18" s="56" t="s">
        <v>93</v>
      </c>
      <c r="C18" s="84">
        <v>210936</v>
      </c>
      <c r="D18" s="84">
        <v>198436</v>
      </c>
      <c r="E18" s="84">
        <v>164.26</v>
      </c>
      <c r="F18" s="84"/>
    </row>
    <row r="19" spans="1:6" x14ac:dyDescent="0.2">
      <c r="A19" s="53" t="s">
        <v>94</v>
      </c>
      <c r="B19" s="54" t="s">
        <v>95</v>
      </c>
      <c r="C19" s="83">
        <f>C20</f>
        <v>80106</v>
      </c>
      <c r="D19" s="83">
        <f>D20</f>
        <v>80106</v>
      </c>
      <c r="E19" s="83">
        <f>E20</f>
        <v>115067.24</v>
      </c>
      <c r="F19" s="83">
        <f>(E19*100)/D19</f>
        <v>143.64372206825956</v>
      </c>
    </row>
    <row r="20" spans="1:6" x14ac:dyDescent="0.2">
      <c r="A20" s="55" t="s">
        <v>96</v>
      </c>
      <c r="B20" s="56" t="s">
        <v>95</v>
      </c>
      <c r="C20" s="84">
        <v>80106</v>
      </c>
      <c r="D20" s="84">
        <v>80106</v>
      </c>
      <c r="E20" s="84">
        <v>115067.24</v>
      </c>
      <c r="F20" s="84"/>
    </row>
    <row r="21" spans="1:6" x14ac:dyDescent="0.2">
      <c r="A21" s="53" t="s">
        <v>97</v>
      </c>
      <c r="B21" s="54" t="s">
        <v>98</v>
      </c>
      <c r="C21" s="83">
        <f>C22+C23</f>
        <v>674396</v>
      </c>
      <c r="D21" s="83">
        <f>D22+D23</f>
        <v>674396</v>
      </c>
      <c r="E21" s="83">
        <f>E22+E23</f>
        <v>696438.71</v>
      </c>
      <c r="F21" s="83">
        <f>(E21*100)/D21</f>
        <v>103.26851137907104</v>
      </c>
    </row>
    <row r="22" spans="1:6" x14ac:dyDescent="0.2">
      <c r="A22" s="55" t="s">
        <v>99</v>
      </c>
      <c r="B22" s="56" t="s">
        <v>100</v>
      </c>
      <c r="C22" s="84">
        <v>268464</v>
      </c>
      <c r="D22" s="84">
        <v>268464</v>
      </c>
      <c r="E22" s="84">
        <v>283548.59000000003</v>
      </c>
      <c r="F22" s="84"/>
    </row>
    <row r="23" spans="1:6" x14ac:dyDescent="0.2">
      <c r="A23" s="55" t="s">
        <v>101</v>
      </c>
      <c r="B23" s="56" t="s">
        <v>102</v>
      </c>
      <c r="C23" s="84">
        <v>405932</v>
      </c>
      <c r="D23" s="84">
        <v>405932</v>
      </c>
      <c r="E23" s="84">
        <v>412890.12</v>
      </c>
      <c r="F23" s="84"/>
    </row>
    <row r="24" spans="1:6" x14ac:dyDescent="0.2">
      <c r="A24" s="51" t="s">
        <v>103</v>
      </c>
      <c r="B24" s="52" t="s">
        <v>104</v>
      </c>
      <c r="C24" s="82">
        <f>C25+C29+C36+C44</f>
        <v>1050000</v>
      </c>
      <c r="D24" s="82">
        <f>D25+D29+D36+D44</f>
        <v>898800</v>
      </c>
      <c r="E24" s="82">
        <f>E25+E29+E36+E44</f>
        <v>898746.52999999991</v>
      </c>
      <c r="F24" s="81">
        <f>(E24*100)/D24</f>
        <v>99.99405095683133</v>
      </c>
    </row>
    <row r="25" spans="1:6" x14ac:dyDescent="0.2">
      <c r="A25" s="53" t="s">
        <v>105</v>
      </c>
      <c r="B25" s="54" t="s">
        <v>106</v>
      </c>
      <c r="C25" s="83">
        <f>C26+C27+C28</f>
        <v>89991</v>
      </c>
      <c r="D25" s="83">
        <f>D26+D27+D28</f>
        <v>89991</v>
      </c>
      <c r="E25" s="83">
        <f>E26+E27+E28</f>
        <v>86664.01</v>
      </c>
      <c r="F25" s="83">
        <f>(E25*100)/D25</f>
        <v>96.302974741918632</v>
      </c>
    </row>
    <row r="26" spans="1:6" x14ac:dyDescent="0.2">
      <c r="A26" s="55" t="s">
        <v>107</v>
      </c>
      <c r="B26" s="56" t="s">
        <v>108</v>
      </c>
      <c r="C26" s="84">
        <v>2000</v>
      </c>
      <c r="D26" s="84">
        <v>2000</v>
      </c>
      <c r="E26" s="84">
        <v>0</v>
      </c>
      <c r="F26" s="84"/>
    </row>
    <row r="27" spans="1:6" ht="25.5" x14ac:dyDescent="0.2">
      <c r="A27" s="55" t="s">
        <v>109</v>
      </c>
      <c r="B27" s="56" t="s">
        <v>110</v>
      </c>
      <c r="C27" s="84">
        <v>86000</v>
      </c>
      <c r="D27" s="84">
        <v>86000</v>
      </c>
      <c r="E27" s="84">
        <v>86664.01</v>
      </c>
      <c r="F27" s="84"/>
    </row>
    <row r="28" spans="1:6" x14ac:dyDescent="0.2">
      <c r="A28" s="55" t="s">
        <v>111</v>
      </c>
      <c r="B28" s="56" t="s">
        <v>112</v>
      </c>
      <c r="C28" s="84">
        <v>1991</v>
      </c>
      <c r="D28" s="84">
        <v>1991</v>
      </c>
      <c r="E28" s="84">
        <v>0</v>
      </c>
      <c r="F28" s="84"/>
    </row>
    <row r="29" spans="1:6" x14ac:dyDescent="0.2">
      <c r="A29" s="53" t="s">
        <v>113</v>
      </c>
      <c r="B29" s="54" t="s">
        <v>114</v>
      </c>
      <c r="C29" s="83">
        <f>C30+C31+C32+C33+C34+C35</f>
        <v>729562</v>
      </c>
      <c r="D29" s="83">
        <f>D30+D31+D32+D33+D34+D35</f>
        <v>578362</v>
      </c>
      <c r="E29" s="83">
        <f>E30+E31+E32+E33+E34+E35</f>
        <v>547165.17999999993</v>
      </c>
      <c r="F29" s="83">
        <f>(E29*100)/D29</f>
        <v>94.606004543866987</v>
      </c>
    </row>
    <row r="30" spans="1:6" x14ac:dyDescent="0.2">
      <c r="A30" s="55" t="s">
        <v>115</v>
      </c>
      <c r="B30" s="56" t="s">
        <v>116</v>
      </c>
      <c r="C30" s="84">
        <v>31000</v>
      </c>
      <c r="D30" s="84">
        <v>31000</v>
      </c>
      <c r="E30" s="84">
        <v>48637.04</v>
      </c>
      <c r="F30" s="84"/>
    </row>
    <row r="31" spans="1:6" x14ac:dyDescent="0.2">
      <c r="A31" s="55" t="s">
        <v>117</v>
      </c>
      <c r="B31" s="56" t="s">
        <v>118</v>
      </c>
      <c r="C31" s="84">
        <v>250000</v>
      </c>
      <c r="D31" s="84">
        <v>250000</v>
      </c>
      <c r="E31" s="84">
        <v>295531.81</v>
      </c>
      <c r="F31" s="84"/>
    </row>
    <row r="32" spans="1:6" x14ac:dyDescent="0.2">
      <c r="A32" s="55" t="s">
        <v>119</v>
      </c>
      <c r="B32" s="56" t="s">
        <v>120</v>
      </c>
      <c r="C32" s="84">
        <v>408062</v>
      </c>
      <c r="D32" s="84">
        <v>256862</v>
      </c>
      <c r="E32" s="84">
        <v>168526.99</v>
      </c>
      <c r="F32" s="84"/>
    </row>
    <row r="33" spans="1:6" x14ac:dyDescent="0.2">
      <c r="A33" s="55" t="s">
        <v>121</v>
      </c>
      <c r="B33" s="56" t="s">
        <v>122</v>
      </c>
      <c r="C33" s="84">
        <v>21500</v>
      </c>
      <c r="D33" s="84">
        <v>21500</v>
      </c>
      <c r="E33" s="84">
        <v>18615.72</v>
      </c>
      <c r="F33" s="84"/>
    </row>
    <row r="34" spans="1:6" x14ac:dyDescent="0.2">
      <c r="A34" s="55" t="s">
        <v>123</v>
      </c>
      <c r="B34" s="56" t="s">
        <v>124</v>
      </c>
      <c r="C34" s="84">
        <v>5000</v>
      </c>
      <c r="D34" s="84">
        <v>5000</v>
      </c>
      <c r="E34" s="84">
        <v>11122.4</v>
      </c>
      <c r="F34" s="84"/>
    </row>
    <row r="35" spans="1:6" x14ac:dyDescent="0.2">
      <c r="A35" s="55" t="s">
        <v>125</v>
      </c>
      <c r="B35" s="56" t="s">
        <v>126</v>
      </c>
      <c r="C35" s="84">
        <v>14000</v>
      </c>
      <c r="D35" s="84">
        <v>14000</v>
      </c>
      <c r="E35" s="84">
        <v>4731.22</v>
      </c>
      <c r="F35" s="84"/>
    </row>
    <row r="36" spans="1:6" x14ac:dyDescent="0.2">
      <c r="A36" s="53" t="s">
        <v>127</v>
      </c>
      <c r="B36" s="54" t="s">
        <v>128</v>
      </c>
      <c r="C36" s="83">
        <f>C37+C38+C39+C40+C41+C42+C43</f>
        <v>180096</v>
      </c>
      <c r="D36" s="83">
        <f>D37+D38+D39+D40+D41+D42+D43</f>
        <v>180096</v>
      </c>
      <c r="E36" s="83">
        <f>E37+E38+E39+E40+E41+E42+E43</f>
        <v>214485.35</v>
      </c>
      <c r="F36" s="83">
        <f>(E36*100)/D36</f>
        <v>119.09501043887704</v>
      </c>
    </row>
    <row r="37" spans="1:6" x14ac:dyDescent="0.2">
      <c r="A37" s="55" t="s">
        <v>129</v>
      </c>
      <c r="B37" s="56" t="s">
        <v>130</v>
      </c>
      <c r="C37" s="84">
        <v>6300</v>
      </c>
      <c r="D37" s="84">
        <v>6300</v>
      </c>
      <c r="E37" s="84">
        <v>8297.57</v>
      </c>
      <c r="F37" s="84"/>
    </row>
    <row r="38" spans="1:6" x14ac:dyDescent="0.2">
      <c r="A38" s="55" t="s">
        <v>131</v>
      </c>
      <c r="B38" s="56" t="s">
        <v>132</v>
      </c>
      <c r="C38" s="84">
        <v>16850</v>
      </c>
      <c r="D38" s="84">
        <v>16850</v>
      </c>
      <c r="E38" s="84">
        <v>17290.240000000002</v>
      </c>
      <c r="F38" s="84"/>
    </row>
    <row r="39" spans="1:6" x14ac:dyDescent="0.2">
      <c r="A39" s="55" t="s">
        <v>133</v>
      </c>
      <c r="B39" s="56" t="s">
        <v>134</v>
      </c>
      <c r="C39" s="84">
        <v>3401</v>
      </c>
      <c r="D39" s="84">
        <v>3401</v>
      </c>
      <c r="E39" s="84">
        <v>4233.7299999999996</v>
      </c>
      <c r="F39" s="84"/>
    </row>
    <row r="40" spans="1:6" x14ac:dyDescent="0.2">
      <c r="A40" s="55" t="s">
        <v>135</v>
      </c>
      <c r="B40" s="56" t="s">
        <v>136</v>
      </c>
      <c r="C40" s="84">
        <v>81000</v>
      </c>
      <c r="D40" s="84">
        <v>81000</v>
      </c>
      <c r="E40" s="84">
        <v>108445.13</v>
      </c>
      <c r="F40" s="84"/>
    </row>
    <row r="41" spans="1:6" x14ac:dyDescent="0.2">
      <c r="A41" s="55" t="s">
        <v>137</v>
      </c>
      <c r="B41" s="56" t="s">
        <v>138</v>
      </c>
      <c r="C41" s="84">
        <v>3395</v>
      </c>
      <c r="D41" s="84">
        <v>3395</v>
      </c>
      <c r="E41" s="84">
        <v>3261.28</v>
      </c>
      <c r="F41" s="84"/>
    </row>
    <row r="42" spans="1:6" x14ac:dyDescent="0.2">
      <c r="A42" s="55" t="s">
        <v>139</v>
      </c>
      <c r="B42" s="56" t="s">
        <v>140</v>
      </c>
      <c r="C42" s="84">
        <v>18900</v>
      </c>
      <c r="D42" s="84">
        <v>18900</v>
      </c>
      <c r="E42" s="84">
        <v>15256.3</v>
      </c>
      <c r="F42" s="84"/>
    </row>
    <row r="43" spans="1:6" x14ac:dyDescent="0.2">
      <c r="A43" s="55" t="s">
        <v>141</v>
      </c>
      <c r="B43" s="56" t="s">
        <v>142</v>
      </c>
      <c r="C43" s="84">
        <v>50250</v>
      </c>
      <c r="D43" s="84">
        <v>50250</v>
      </c>
      <c r="E43" s="84">
        <v>57701.1</v>
      </c>
      <c r="F43" s="84"/>
    </row>
    <row r="44" spans="1:6" x14ac:dyDescent="0.2">
      <c r="A44" s="53" t="s">
        <v>143</v>
      </c>
      <c r="B44" s="54" t="s">
        <v>144</v>
      </c>
      <c r="C44" s="83">
        <f>C45+C46+C47+C48+C49</f>
        <v>50351</v>
      </c>
      <c r="D44" s="83">
        <f>D45+D46+D47+D48+D49</f>
        <v>50351</v>
      </c>
      <c r="E44" s="83">
        <f>E45+E46+E47+E48+E49</f>
        <v>50431.990000000005</v>
      </c>
      <c r="F44" s="83">
        <f>(E44*100)/D44</f>
        <v>100.1608508271931</v>
      </c>
    </row>
    <row r="45" spans="1:6" x14ac:dyDescent="0.2">
      <c r="A45" s="55" t="s">
        <v>145</v>
      </c>
      <c r="B45" s="56" t="s">
        <v>146</v>
      </c>
      <c r="C45" s="84">
        <v>47660</v>
      </c>
      <c r="D45" s="84">
        <v>47660</v>
      </c>
      <c r="E45" s="84">
        <v>49407.98</v>
      </c>
      <c r="F45" s="84"/>
    </row>
    <row r="46" spans="1:6" x14ac:dyDescent="0.2">
      <c r="A46" s="55" t="s">
        <v>147</v>
      </c>
      <c r="B46" s="56" t="s">
        <v>148</v>
      </c>
      <c r="C46" s="84">
        <v>1991</v>
      </c>
      <c r="D46" s="84">
        <v>1991</v>
      </c>
      <c r="E46" s="84">
        <v>705.41</v>
      </c>
      <c r="F46" s="84"/>
    </row>
    <row r="47" spans="1:6" x14ac:dyDescent="0.2">
      <c r="A47" s="55" t="s">
        <v>149</v>
      </c>
      <c r="B47" s="56" t="s">
        <v>150</v>
      </c>
      <c r="C47" s="84">
        <v>0</v>
      </c>
      <c r="D47" s="84">
        <v>0</v>
      </c>
      <c r="E47" s="84">
        <v>0</v>
      </c>
      <c r="F47" s="84"/>
    </row>
    <row r="48" spans="1:6" x14ac:dyDescent="0.2">
      <c r="A48" s="55" t="s">
        <v>151</v>
      </c>
      <c r="B48" s="56" t="s">
        <v>152</v>
      </c>
      <c r="C48" s="84">
        <v>0</v>
      </c>
      <c r="D48" s="84">
        <v>0</v>
      </c>
      <c r="E48" s="84">
        <v>318.60000000000002</v>
      </c>
      <c r="F48" s="84"/>
    </row>
    <row r="49" spans="1:6" x14ac:dyDescent="0.2">
      <c r="A49" s="55" t="s">
        <v>153</v>
      </c>
      <c r="B49" s="56" t="s">
        <v>144</v>
      </c>
      <c r="C49" s="84">
        <v>700</v>
      </c>
      <c r="D49" s="84">
        <v>700</v>
      </c>
      <c r="E49" s="84">
        <v>0</v>
      </c>
      <c r="F49" s="84"/>
    </row>
    <row r="50" spans="1:6" x14ac:dyDescent="0.2">
      <c r="A50" s="51" t="s">
        <v>154</v>
      </c>
      <c r="B50" s="52" t="s">
        <v>155</v>
      </c>
      <c r="C50" s="82">
        <f t="shared" ref="C50:E51" si="0">C51</f>
        <v>400</v>
      </c>
      <c r="D50" s="82">
        <f t="shared" si="0"/>
        <v>400</v>
      </c>
      <c r="E50" s="82">
        <f t="shared" si="0"/>
        <v>400</v>
      </c>
      <c r="F50" s="81">
        <f>(E50*100)/D50</f>
        <v>100</v>
      </c>
    </row>
    <row r="51" spans="1:6" x14ac:dyDescent="0.2">
      <c r="A51" s="53" t="s">
        <v>156</v>
      </c>
      <c r="B51" s="54" t="s">
        <v>157</v>
      </c>
      <c r="C51" s="83">
        <f t="shared" si="0"/>
        <v>400</v>
      </c>
      <c r="D51" s="83">
        <f t="shared" si="0"/>
        <v>400</v>
      </c>
      <c r="E51" s="83">
        <f t="shared" si="0"/>
        <v>400</v>
      </c>
      <c r="F51" s="83">
        <f>(E51*100)/D51</f>
        <v>100</v>
      </c>
    </row>
    <row r="52" spans="1:6" x14ac:dyDescent="0.2">
      <c r="A52" s="55" t="s">
        <v>158</v>
      </c>
      <c r="B52" s="56" t="s">
        <v>159</v>
      </c>
      <c r="C52" s="84">
        <v>400</v>
      </c>
      <c r="D52" s="84">
        <v>400</v>
      </c>
      <c r="E52" s="84">
        <v>400</v>
      </c>
      <c r="F52" s="84"/>
    </row>
    <row r="53" spans="1:6" x14ac:dyDescent="0.2">
      <c r="A53" s="49" t="s">
        <v>160</v>
      </c>
      <c r="B53" s="50" t="s">
        <v>161</v>
      </c>
      <c r="C53" s="80">
        <f>C54+C63</f>
        <v>431200</v>
      </c>
      <c r="D53" s="80">
        <f>D54+D63</f>
        <v>395200</v>
      </c>
      <c r="E53" s="80">
        <f>E54+E63</f>
        <v>392513.03</v>
      </c>
      <c r="F53" s="81">
        <f>(E53*100)/D53</f>
        <v>99.320098684210521</v>
      </c>
    </row>
    <row r="54" spans="1:6" x14ac:dyDescent="0.2">
      <c r="A54" s="51" t="s">
        <v>162</v>
      </c>
      <c r="B54" s="52" t="s">
        <v>163</v>
      </c>
      <c r="C54" s="82">
        <f>C55+C61</f>
        <v>231200</v>
      </c>
      <c r="D54" s="82">
        <f>D55+D61</f>
        <v>220200</v>
      </c>
      <c r="E54" s="82">
        <f>E55+E61</f>
        <v>218347.44</v>
      </c>
      <c r="F54" s="81">
        <f>(E54*100)/D54</f>
        <v>99.158692098092644</v>
      </c>
    </row>
    <row r="55" spans="1:6" x14ac:dyDescent="0.2">
      <c r="A55" s="53" t="s">
        <v>164</v>
      </c>
      <c r="B55" s="54" t="s">
        <v>165</v>
      </c>
      <c r="C55" s="83">
        <f>C56+C57+C58+C59+C60</f>
        <v>121200</v>
      </c>
      <c r="D55" s="83">
        <f>D56+D57+D58+D59+D60</f>
        <v>105200</v>
      </c>
      <c r="E55" s="83">
        <f>E56+E57+E58+E59+E60</f>
        <v>87236.19</v>
      </c>
      <c r="F55" s="83">
        <f>(E55*100)/D55</f>
        <v>82.924134980988597</v>
      </c>
    </row>
    <row r="56" spans="1:6" x14ac:dyDescent="0.2">
      <c r="A56" s="55" t="s">
        <v>166</v>
      </c>
      <c r="B56" s="56" t="s">
        <v>167</v>
      </c>
      <c r="C56" s="84">
        <v>10000</v>
      </c>
      <c r="D56" s="84">
        <v>10000</v>
      </c>
      <c r="E56" s="84">
        <v>13480.55</v>
      </c>
      <c r="F56" s="84"/>
    </row>
    <row r="57" spans="1:6" x14ac:dyDescent="0.2">
      <c r="A57" s="55" t="s">
        <v>168</v>
      </c>
      <c r="B57" s="56" t="s">
        <v>169</v>
      </c>
      <c r="C57" s="84">
        <v>10000</v>
      </c>
      <c r="D57" s="84">
        <v>5000</v>
      </c>
      <c r="E57" s="84">
        <v>1257.75</v>
      </c>
      <c r="F57" s="84"/>
    </row>
    <row r="58" spans="1:6" x14ac:dyDescent="0.2">
      <c r="A58" s="55" t="s">
        <v>170</v>
      </c>
      <c r="B58" s="56" t="s">
        <v>171</v>
      </c>
      <c r="C58" s="84">
        <v>5000</v>
      </c>
      <c r="D58" s="84">
        <v>5000</v>
      </c>
      <c r="E58" s="84">
        <v>2650.48</v>
      </c>
      <c r="F58" s="84"/>
    </row>
    <row r="59" spans="1:6" x14ac:dyDescent="0.2">
      <c r="A59" s="55" t="s">
        <v>172</v>
      </c>
      <c r="B59" s="56" t="s">
        <v>173</v>
      </c>
      <c r="C59" s="84">
        <v>6330</v>
      </c>
      <c r="D59" s="84">
        <v>5330</v>
      </c>
      <c r="E59" s="84">
        <v>0</v>
      </c>
      <c r="F59" s="84"/>
    </row>
    <row r="60" spans="1:6" x14ac:dyDescent="0.2">
      <c r="A60" s="55" t="s">
        <v>174</v>
      </c>
      <c r="B60" s="56" t="s">
        <v>175</v>
      </c>
      <c r="C60" s="84">
        <v>89870</v>
      </c>
      <c r="D60" s="84">
        <v>79870</v>
      </c>
      <c r="E60" s="84">
        <v>69847.41</v>
      </c>
      <c r="F60" s="84"/>
    </row>
    <row r="61" spans="1:6" x14ac:dyDescent="0.2">
      <c r="A61" s="53" t="s">
        <v>176</v>
      </c>
      <c r="B61" s="54" t="s">
        <v>177</v>
      </c>
      <c r="C61" s="83">
        <f>C62</f>
        <v>110000</v>
      </c>
      <c r="D61" s="83">
        <f>D62</f>
        <v>115000</v>
      </c>
      <c r="E61" s="83">
        <f>E62</f>
        <v>131111.25</v>
      </c>
      <c r="F61" s="83">
        <f>(E61*100)/D61</f>
        <v>114.00978260869566</v>
      </c>
    </row>
    <row r="62" spans="1:6" x14ac:dyDescent="0.2">
      <c r="A62" s="55" t="s">
        <v>178</v>
      </c>
      <c r="B62" s="56" t="s">
        <v>179</v>
      </c>
      <c r="C62" s="84">
        <v>110000</v>
      </c>
      <c r="D62" s="84">
        <v>115000</v>
      </c>
      <c r="E62" s="84">
        <v>131111.25</v>
      </c>
      <c r="F62" s="84"/>
    </row>
    <row r="63" spans="1:6" x14ac:dyDescent="0.2">
      <c r="A63" s="51" t="s">
        <v>184</v>
      </c>
      <c r="B63" s="52" t="s">
        <v>185</v>
      </c>
      <c r="C63" s="82">
        <f t="shared" ref="C63:E64" si="1">C64</f>
        <v>200000</v>
      </c>
      <c r="D63" s="82">
        <f t="shared" si="1"/>
        <v>175000</v>
      </c>
      <c r="E63" s="82">
        <f t="shared" si="1"/>
        <v>174165.59</v>
      </c>
      <c r="F63" s="81">
        <f>(E63*100)/D63</f>
        <v>99.523194285714283</v>
      </c>
    </row>
    <row r="64" spans="1:6" ht="25.5" x14ac:dyDescent="0.2">
      <c r="A64" s="53" t="s">
        <v>186</v>
      </c>
      <c r="B64" s="54" t="s">
        <v>187</v>
      </c>
      <c r="C64" s="83">
        <f t="shared" si="1"/>
        <v>200000</v>
      </c>
      <c r="D64" s="83">
        <f t="shared" si="1"/>
        <v>175000</v>
      </c>
      <c r="E64" s="83">
        <f t="shared" si="1"/>
        <v>174165.59</v>
      </c>
      <c r="F64" s="83">
        <f>(E64*100)/D64</f>
        <v>99.523194285714283</v>
      </c>
    </row>
    <row r="65" spans="1:6" x14ac:dyDescent="0.2">
      <c r="A65" s="55" t="s">
        <v>188</v>
      </c>
      <c r="B65" s="56" t="s">
        <v>187</v>
      </c>
      <c r="C65" s="84">
        <v>200000</v>
      </c>
      <c r="D65" s="84">
        <v>175000</v>
      </c>
      <c r="E65" s="84">
        <v>174165.59</v>
      </c>
      <c r="F65" s="84"/>
    </row>
    <row r="66" spans="1:6" x14ac:dyDescent="0.2">
      <c r="A66" s="49" t="s">
        <v>50</v>
      </c>
      <c r="B66" s="50" t="s">
        <v>51</v>
      </c>
      <c r="C66" s="80">
        <f t="shared" ref="C66:E67" si="2">C67</f>
        <v>4730660</v>
      </c>
      <c r="D66" s="80">
        <f t="shared" si="2"/>
        <v>4530960</v>
      </c>
      <c r="E66" s="80">
        <f t="shared" si="2"/>
        <v>4680609.62</v>
      </c>
      <c r="F66" s="81">
        <f>(E66*100)/D66</f>
        <v>103.30282368416407</v>
      </c>
    </row>
    <row r="67" spans="1:6" x14ac:dyDescent="0.2">
      <c r="A67" s="51" t="s">
        <v>74</v>
      </c>
      <c r="B67" s="52" t="s">
        <v>75</v>
      </c>
      <c r="C67" s="82">
        <f t="shared" si="2"/>
        <v>4730660</v>
      </c>
      <c r="D67" s="82">
        <f t="shared" si="2"/>
        <v>4530960</v>
      </c>
      <c r="E67" s="82">
        <f t="shared" si="2"/>
        <v>4680609.62</v>
      </c>
      <c r="F67" s="81">
        <f>(E67*100)/D67</f>
        <v>103.30282368416407</v>
      </c>
    </row>
    <row r="68" spans="1:6" ht="25.5" x14ac:dyDescent="0.2">
      <c r="A68" s="53" t="s">
        <v>76</v>
      </c>
      <c r="B68" s="54" t="s">
        <v>77</v>
      </c>
      <c r="C68" s="83">
        <f>C69+C70</f>
        <v>4730660</v>
      </c>
      <c r="D68" s="83">
        <f>D69+D70</f>
        <v>4530960</v>
      </c>
      <c r="E68" s="83">
        <f>E69+E70</f>
        <v>4680609.62</v>
      </c>
      <c r="F68" s="83">
        <f>(E68*100)/D68</f>
        <v>103.30282368416407</v>
      </c>
    </row>
    <row r="69" spans="1:6" x14ac:dyDescent="0.2">
      <c r="A69" s="55" t="s">
        <v>78</v>
      </c>
      <c r="B69" s="56" t="s">
        <v>79</v>
      </c>
      <c r="C69" s="84">
        <v>4459460</v>
      </c>
      <c r="D69" s="84">
        <v>4295760</v>
      </c>
      <c r="E69" s="84">
        <v>4288096.59</v>
      </c>
      <c r="F69" s="84"/>
    </row>
    <row r="70" spans="1:6" ht="25.5" x14ac:dyDescent="0.2">
      <c r="A70" s="55" t="s">
        <v>80</v>
      </c>
      <c r="B70" s="56" t="s">
        <v>81</v>
      </c>
      <c r="C70" s="84">
        <v>271200</v>
      </c>
      <c r="D70" s="84">
        <v>235200</v>
      </c>
      <c r="E70" s="84">
        <v>392513.03</v>
      </c>
      <c r="F70" s="84"/>
    </row>
    <row r="71" spans="1:6" ht="38.25" x14ac:dyDescent="0.2">
      <c r="A71" s="47" t="s">
        <v>211</v>
      </c>
      <c r="B71" s="47" t="s">
        <v>212</v>
      </c>
      <c r="C71" s="47" t="s">
        <v>43</v>
      </c>
      <c r="D71" s="47" t="s">
        <v>207</v>
      </c>
      <c r="E71" s="47" t="s">
        <v>208</v>
      </c>
      <c r="F71" s="47" t="s">
        <v>209</v>
      </c>
    </row>
    <row r="72" spans="1:6" x14ac:dyDescent="0.2">
      <c r="A72" s="48" t="s">
        <v>84</v>
      </c>
      <c r="B72" s="48" t="s">
        <v>213</v>
      </c>
      <c r="C72" s="78">
        <f>C73+C99</f>
        <v>244070</v>
      </c>
      <c r="D72" s="78">
        <f>D73+D99</f>
        <v>244070</v>
      </c>
      <c r="E72" s="78">
        <f>E73+E99</f>
        <v>158336.02000000002</v>
      </c>
      <c r="F72" s="79">
        <f>(E72*100)/D72</f>
        <v>64.873200311386071</v>
      </c>
    </row>
    <row r="73" spans="1:6" x14ac:dyDescent="0.2">
      <c r="A73" s="49" t="s">
        <v>82</v>
      </c>
      <c r="B73" s="50" t="s">
        <v>83</v>
      </c>
      <c r="C73" s="80">
        <f>C74+C96</f>
        <v>235070</v>
      </c>
      <c r="D73" s="80">
        <f>D74+D96</f>
        <v>235070</v>
      </c>
      <c r="E73" s="80">
        <f>E74+E96</f>
        <v>147150.14000000001</v>
      </c>
      <c r="F73" s="81">
        <f>(E73*100)/D73</f>
        <v>62.598434508869701</v>
      </c>
    </row>
    <row r="74" spans="1:6" x14ac:dyDescent="0.2">
      <c r="A74" s="51" t="s">
        <v>103</v>
      </c>
      <c r="B74" s="52" t="s">
        <v>104</v>
      </c>
      <c r="C74" s="82">
        <f>C75+C78+C85+C92</f>
        <v>234420</v>
      </c>
      <c r="D74" s="82">
        <f>D75+D78+D85+D92</f>
        <v>234420</v>
      </c>
      <c r="E74" s="82">
        <f>E75+E78+E85+E92</f>
        <v>141970.07</v>
      </c>
      <c r="F74" s="81">
        <f>(E74*100)/D74</f>
        <v>60.562268577766403</v>
      </c>
    </row>
    <row r="75" spans="1:6" x14ac:dyDescent="0.2">
      <c r="A75" s="53" t="s">
        <v>105</v>
      </c>
      <c r="B75" s="54" t="s">
        <v>106</v>
      </c>
      <c r="C75" s="83">
        <f>C76+C77</f>
        <v>595</v>
      </c>
      <c r="D75" s="83">
        <f>D76+D77</f>
        <v>595</v>
      </c>
      <c r="E75" s="83">
        <f>E76+E77</f>
        <v>1000.65</v>
      </c>
      <c r="F75" s="83">
        <f>(E75*100)/D75</f>
        <v>168.1764705882353</v>
      </c>
    </row>
    <row r="76" spans="1:6" x14ac:dyDescent="0.2">
      <c r="A76" s="55" t="s">
        <v>107</v>
      </c>
      <c r="B76" s="56" t="s">
        <v>108</v>
      </c>
      <c r="C76" s="84">
        <v>412</v>
      </c>
      <c r="D76" s="84">
        <v>412</v>
      </c>
      <c r="E76" s="84">
        <v>1000.65</v>
      </c>
      <c r="F76" s="84"/>
    </row>
    <row r="77" spans="1:6" x14ac:dyDescent="0.2">
      <c r="A77" s="55" t="s">
        <v>111</v>
      </c>
      <c r="B77" s="56" t="s">
        <v>112</v>
      </c>
      <c r="C77" s="84">
        <v>183</v>
      </c>
      <c r="D77" s="84">
        <v>183</v>
      </c>
      <c r="E77" s="84">
        <v>0</v>
      </c>
      <c r="F77" s="84"/>
    </row>
    <row r="78" spans="1:6" x14ac:dyDescent="0.2">
      <c r="A78" s="53" t="s">
        <v>113</v>
      </c>
      <c r="B78" s="54" t="s">
        <v>114</v>
      </c>
      <c r="C78" s="83">
        <f>C79+C80+C81+C82+C83+C84</f>
        <v>141568</v>
      </c>
      <c r="D78" s="83">
        <f>D79+D80+D81+D82+D83+D84</f>
        <v>141568</v>
      </c>
      <c r="E78" s="83">
        <f>E79+E80+E81+E82+E83+E84</f>
        <v>55364.990000000005</v>
      </c>
      <c r="F78" s="83">
        <f>(E78*100)/D78</f>
        <v>39.108407267179025</v>
      </c>
    </row>
    <row r="79" spans="1:6" x14ac:dyDescent="0.2">
      <c r="A79" s="55" t="s">
        <v>115</v>
      </c>
      <c r="B79" s="56" t="s">
        <v>116</v>
      </c>
      <c r="C79" s="84">
        <v>133</v>
      </c>
      <c r="D79" s="84">
        <v>133</v>
      </c>
      <c r="E79" s="84">
        <v>4573.3599999999997</v>
      </c>
      <c r="F79" s="84"/>
    </row>
    <row r="80" spans="1:6" x14ac:dyDescent="0.2">
      <c r="A80" s="55" t="s">
        <v>117</v>
      </c>
      <c r="B80" s="56" t="s">
        <v>118</v>
      </c>
      <c r="C80" s="84">
        <v>89727</v>
      </c>
      <c r="D80" s="84">
        <v>89727</v>
      </c>
      <c r="E80" s="84">
        <v>27401.75</v>
      </c>
      <c r="F80" s="84"/>
    </row>
    <row r="81" spans="1:6" x14ac:dyDescent="0.2">
      <c r="A81" s="55" t="s">
        <v>119</v>
      </c>
      <c r="B81" s="56" t="s">
        <v>120</v>
      </c>
      <c r="C81" s="84">
        <v>45898</v>
      </c>
      <c r="D81" s="84">
        <v>45898</v>
      </c>
      <c r="E81" s="84">
        <v>17005.72</v>
      </c>
      <c r="F81" s="84"/>
    </row>
    <row r="82" spans="1:6" x14ac:dyDescent="0.2">
      <c r="A82" s="55" t="s">
        <v>121</v>
      </c>
      <c r="B82" s="56" t="s">
        <v>122</v>
      </c>
      <c r="C82" s="84">
        <v>4296</v>
      </c>
      <c r="D82" s="84">
        <v>4296</v>
      </c>
      <c r="E82" s="84">
        <v>6280.77</v>
      </c>
      <c r="F82" s="84"/>
    </row>
    <row r="83" spans="1:6" x14ac:dyDescent="0.2">
      <c r="A83" s="55" t="s">
        <v>123</v>
      </c>
      <c r="B83" s="56" t="s">
        <v>124</v>
      </c>
      <c r="C83" s="84">
        <v>757</v>
      </c>
      <c r="D83" s="84">
        <v>757</v>
      </c>
      <c r="E83" s="84">
        <v>15.14</v>
      </c>
      <c r="F83" s="84"/>
    </row>
    <row r="84" spans="1:6" x14ac:dyDescent="0.2">
      <c r="A84" s="55" t="s">
        <v>125</v>
      </c>
      <c r="B84" s="56" t="s">
        <v>126</v>
      </c>
      <c r="C84" s="84">
        <v>757</v>
      </c>
      <c r="D84" s="84">
        <v>757</v>
      </c>
      <c r="E84" s="84">
        <v>88.25</v>
      </c>
      <c r="F84" s="84"/>
    </row>
    <row r="85" spans="1:6" x14ac:dyDescent="0.2">
      <c r="A85" s="53" t="s">
        <v>127</v>
      </c>
      <c r="B85" s="54" t="s">
        <v>128</v>
      </c>
      <c r="C85" s="83">
        <f>C86+C87+C88+C89+C90+C91</f>
        <v>38457</v>
      </c>
      <c r="D85" s="83">
        <f>D86+D87+D88+D89+D90+D91</f>
        <v>38457</v>
      </c>
      <c r="E85" s="83">
        <f>E86+E87+E88+E89+E90+E91</f>
        <v>49755.79</v>
      </c>
      <c r="F85" s="83">
        <f>(E85*100)/D85</f>
        <v>129.3803208778636</v>
      </c>
    </row>
    <row r="86" spans="1:6" x14ac:dyDescent="0.2">
      <c r="A86" s="55" t="s">
        <v>129</v>
      </c>
      <c r="B86" s="56" t="s">
        <v>130</v>
      </c>
      <c r="C86" s="84">
        <v>3083</v>
      </c>
      <c r="D86" s="84">
        <v>3083</v>
      </c>
      <c r="E86" s="84">
        <v>2182.31</v>
      </c>
      <c r="F86" s="84"/>
    </row>
    <row r="87" spans="1:6" x14ac:dyDescent="0.2">
      <c r="A87" s="55" t="s">
        <v>131</v>
      </c>
      <c r="B87" s="56" t="s">
        <v>132</v>
      </c>
      <c r="C87" s="84">
        <v>14216</v>
      </c>
      <c r="D87" s="84">
        <v>14216</v>
      </c>
      <c r="E87" s="84">
        <v>4447.7</v>
      </c>
      <c r="F87" s="84"/>
    </row>
    <row r="88" spans="1:6" x14ac:dyDescent="0.2">
      <c r="A88" s="55" t="s">
        <v>135</v>
      </c>
      <c r="B88" s="56" t="s">
        <v>136</v>
      </c>
      <c r="C88" s="84">
        <v>6158</v>
      </c>
      <c r="D88" s="84">
        <v>6158</v>
      </c>
      <c r="E88" s="84">
        <v>8290.94</v>
      </c>
      <c r="F88" s="84"/>
    </row>
    <row r="89" spans="1:6" x14ac:dyDescent="0.2">
      <c r="A89" s="55" t="s">
        <v>137</v>
      </c>
      <c r="B89" s="56" t="s">
        <v>138</v>
      </c>
      <c r="C89" s="84">
        <v>900</v>
      </c>
      <c r="D89" s="84">
        <v>900</v>
      </c>
      <c r="E89" s="84">
        <v>601.86</v>
      </c>
      <c r="F89" s="84"/>
    </row>
    <row r="90" spans="1:6" x14ac:dyDescent="0.2">
      <c r="A90" s="55" t="s">
        <v>139</v>
      </c>
      <c r="B90" s="56" t="s">
        <v>140</v>
      </c>
      <c r="C90" s="84">
        <v>0</v>
      </c>
      <c r="D90" s="84">
        <v>0</v>
      </c>
      <c r="E90" s="84">
        <v>7750.25</v>
      </c>
      <c r="F90" s="84"/>
    </row>
    <row r="91" spans="1:6" x14ac:dyDescent="0.2">
      <c r="A91" s="55" t="s">
        <v>141</v>
      </c>
      <c r="B91" s="56" t="s">
        <v>142</v>
      </c>
      <c r="C91" s="84">
        <v>14100</v>
      </c>
      <c r="D91" s="84">
        <v>14100</v>
      </c>
      <c r="E91" s="84">
        <v>26482.73</v>
      </c>
      <c r="F91" s="84"/>
    </row>
    <row r="92" spans="1:6" x14ac:dyDescent="0.2">
      <c r="A92" s="53" t="s">
        <v>143</v>
      </c>
      <c r="B92" s="54" t="s">
        <v>144</v>
      </c>
      <c r="C92" s="83">
        <f>C93+C94+C95</f>
        <v>53800</v>
      </c>
      <c r="D92" s="83">
        <f>D93+D94+D95</f>
        <v>53800</v>
      </c>
      <c r="E92" s="83">
        <f>E93+E94+E95</f>
        <v>35848.639999999999</v>
      </c>
      <c r="F92" s="83">
        <f>(E92*100)/D92</f>
        <v>66.633159851301116</v>
      </c>
    </row>
    <row r="93" spans="1:6" x14ac:dyDescent="0.2">
      <c r="A93" s="55" t="s">
        <v>145</v>
      </c>
      <c r="B93" s="56" t="s">
        <v>146</v>
      </c>
      <c r="C93" s="84">
        <v>32235</v>
      </c>
      <c r="D93" s="84">
        <v>32235</v>
      </c>
      <c r="E93" s="84">
        <v>31022.95</v>
      </c>
      <c r="F93" s="84"/>
    </row>
    <row r="94" spans="1:6" x14ac:dyDescent="0.2">
      <c r="A94" s="55" t="s">
        <v>147</v>
      </c>
      <c r="B94" s="56" t="s">
        <v>148</v>
      </c>
      <c r="C94" s="84">
        <v>4765</v>
      </c>
      <c r="D94" s="84">
        <v>4765</v>
      </c>
      <c r="E94" s="84">
        <v>4778.99</v>
      </c>
      <c r="F94" s="84"/>
    </row>
    <row r="95" spans="1:6" x14ac:dyDescent="0.2">
      <c r="A95" s="55" t="s">
        <v>153</v>
      </c>
      <c r="B95" s="56" t="s">
        <v>144</v>
      </c>
      <c r="C95" s="84">
        <v>16800</v>
      </c>
      <c r="D95" s="84">
        <v>16800</v>
      </c>
      <c r="E95" s="84">
        <v>46.7</v>
      </c>
      <c r="F95" s="84"/>
    </row>
    <row r="96" spans="1:6" x14ac:dyDescent="0.2">
      <c r="A96" s="51" t="s">
        <v>154</v>
      </c>
      <c r="B96" s="52" t="s">
        <v>155</v>
      </c>
      <c r="C96" s="82">
        <f t="shared" ref="C96:E97" si="3">C97</f>
        <v>650</v>
      </c>
      <c r="D96" s="82">
        <f t="shared" si="3"/>
        <v>650</v>
      </c>
      <c r="E96" s="82">
        <f t="shared" si="3"/>
        <v>5180.07</v>
      </c>
      <c r="F96" s="81">
        <f>(E96*100)/D96</f>
        <v>796.93384615384616</v>
      </c>
    </row>
    <row r="97" spans="1:6" x14ac:dyDescent="0.2">
      <c r="A97" s="53" t="s">
        <v>156</v>
      </c>
      <c r="B97" s="54" t="s">
        <v>157</v>
      </c>
      <c r="C97" s="83">
        <f t="shared" si="3"/>
        <v>650</v>
      </c>
      <c r="D97" s="83">
        <f t="shared" si="3"/>
        <v>650</v>
      </c>
      <c r="E97" s="83">
        <f t="shared" si="3"/>
        <v>5180.07</v>
      </c>
      <c r="F97" s="83">
        <f>(E97*100)/D97</f>
        <v>796.93384615384616</v>
      </c>
    </row>
    <row r="98" spans="1:6" x14ac:dyDescent="0.2">
      <c r="A98" s="55" t="s">
        <v>158</v>
      </c>
      <c r="B98" s="56" t="s">
        <v>159</v>
      </c>
      <c r="C98" s="84">
        <v>650</v>
      </c>
      <c r="D98" s="84">
        <v>650</v>
      </c>
      <c r="E98" s="84">
        <v>5180.07</v>
      </c>
      <c r="F98" s="84"/>
    </row>
    <row r="99" spans="1:6" x14ac:dyDescent="0.2">
      <c r="A99" s="49" t="s">
        <v>160</v>
      </c>
      <c r="B99" s="50" t="s">
        <v>161</v>
      </c>
      <c r="C99" s="80">
        <f>C100</f>
        <v>9000</v>
      </c>
      <c r="D99" s="80">
        <f>D100</f>
        <v>9000</v>
      </c>
      <c r="E99" s="80">
        <f>E100</f>
        <v>11185.88</v>
      </c>
      <c r="F99" s="81">
        <f>(E99*100)/D99</f>
        <v>124.28755555555556</v>
      </c>
    </row>
    <row r="100" spans="1:6" x14ac:dyDescent="0.2">
      <c r="A100" s="51" t="s">
        <v>162</v>
      </c>
      <c r="B100" s="52" t="s">
        <v>163</v>
      </c>
      <c r="C100" s="82">
        <f>C101+C103</f>
        <v>9000</v>
      </c>
      <c r="D100" s="82">
        <f>D101+D103</f>
        <v>9000</v>
      </c>
      <c r="E100" s="82">
        <f>E101+E103</f>
        <v>11185.88</v>
      </c>
      <c r="F100" s="81">
        <f>(E100*100)/D100</f>
        <v>124.28755555555556</v>
      </c>
    </row>
    <row r="101" spans="1:6" x14ac:dyDescent="0.2">
      <c r="A101" s="53" t="s">
        <v>164</v>
      </c>
      <c r="B101" s="54" t="s">
        <v>165</v>
      </c>
      <c r="C101" s="83">
        <f>C102</f>
        <v>0</v>
      </c>
      <c r="D101" s="83">
        <f>D102</f>
        <v>0</v>
      </c>
      <c r="E101" s="83">
        <f>E102</f>
        <v>710.88</v>
      </c>
      <c r="F101" s="83" t="e">
        <f>(E101*100)/D101</f>
        <v>#DIV/0!</v>
      </c>
    </row>
    <row r="102" spans="1:6" x14ac:dyDescent="0.2">
      <c r="A102" s="55" t="s">
        <v>170</v>
      </c>
      <c r="B102" s="56" t="s">
        <v>171</v>
      </c>
      <c r="C102" s="84">
        <v>0</v>
      </c>
      <c r="D102" s="84">
        <v>0</v>
      </c>
      <c r="E102" s="84">
        <v>710.88</v>
      </c>
      <c r="F102" s="84"/>
    </row>
    <row r="103" spans="1:6" x14ac:dyDescent="0.2">
      <c r="A103" s="53" t="s">
        <v>180</v>
      </c>
      <c r="B103" s="54" t="s">
        <v>181</v>
      </c>
      <c r="C103" s="83">
        <f>C104</f>
        <v>9000</v>
      </c>
      <c r="D103" s="83">
        <f>D104</f>
        <v>9000</v>
      </c>
      <c r="E103" s="83">
        <f>E104</f>
        <v>10475</v>
      </c>
      <c r="F103" s="83">
        <f>(E103*100)/D103</f>
        <v>116.38888888888889</v>
      </c>
    </row>
    <row r="104" spans="1:6" x14ac:dyDescent="0.2">
      <c r="A104" s="55" t="s">
        <v>182</v>
      </c>
      <c r="B104" s="56" t="s">
        <v>183</v>
      </c>
      <c r="C104" s="84">
        <v>9000</v>
      </c>
      <c r="D104" s="84">
        <v>9000</v>
      </c>
      <c r="E104" s="84">
        <v>10475</v>
      </c>
      <c r="F104" s="84"/>
    </row>
    <row r="105" spans="1:6" x14ac:dyDescent="0.2">
      <c r="A105" s="49" t="s">
        <v>50</v>
      </c>
      <c r="B105" s="50" t="s">
        <v>51</v>
      </c>
      <c r="C105" s="80">
        <f t="shared" ref="C105:E106" si="4">C106</f>
        <v>232805</v>
      </c>
      <c r="D105" s="80">
        <f t="shared" si="4"/>
        <v>232805</v>
      </c>
      <c r="E105" s="80">
        <f t="shared" si="4"/>
        <v>200896.47</v>
      </c>
      <c r="F105" s="81">
        <f>(E105*100)/D105</f>
        <v>86.293881145164406</v>
      </c>
    </row>
    <row r="106" spans="1:6" x14ac:dyDescent="0.2">
      <c r="A106" s="51" t="s">
        <v>66</v>
      </c>
      <c r="B106" s="52" t="s">
        <v>67</v>
      </c>
      <c r="C106" s="82">
        <f t="shared" si="4"/>
        <v>232805</v>
      </c>
      <c r="D106" s="82">
        <f t="shared" si="4"/>
        <v>232805</v>
      </c>
      <c r="E106" s="82">
        <f t="shared" si="4"/>
        <v>200896.47</v>
      </c>
      <c r="F106" s="81">
        <f>(E106*100)/D106</f>
        <v>86.293881145164406</v>
      </c>
    </row>
    <row r="107" spans="1:6" x14ac:dyDescent="0.2">
      <c r="A107" s="53" t="s">
        <v>68</v>
      </c>
      <c r="B107" s="54" t="s">
        <v>69</v>
      </c>
      <c r="C107" s="83">
        <f>C108+C109</f>
        <v>232805</v>
      </c>
      <c r="D107" s="83">
        <f>D108+D109</f>
        <v>232805</v>
      </c>
      <c r="E107" s="83">
        <f>E108+E109</f>
        <v>200896.47</v>
      </c>
      <c r="F107" s="83">
        <f>(E107*100)/D107</f>
        <v>86.293881145164406</v>
      </c>
    </row>
    <row r="108" spans="1:6" x14ac:dyDescent="0.2">
      <c r="A108" s="55" t="s">
        <v>70</v>
      </c>
      <c r="B108" s="56" t="s">
        <v>71</v>
      </c>
      <c r="C108" s="84">
        <v>232805</v>
      </c>
      <c r="D108" s="84">
        <v>232805</v>
      </c>
      <c r="E108" s="84">
        <v>151324.70000000001</v>
      </c>
      <c r="F108" s="84"/>
    </row>
    <row r="109" spans="1:6" x14ac:dyDescent="0.2">
      <c r="A109" s="55" t="s">
        <v>72</v>
      </c>
      <c r="B109" s="56" t="s">
        <v>73</v>
      </c>
      <c r="C109" s="84">
        <v>0</v>
      </c>
      <c r="D109" s="84">
        <v>0</v>
      </c>
      <c r="E109" s="84">
        <v>49571.77</v>
      </c>
      <c r="F109" s="84"/>
    </row>
    <row r="110" spans="1:6" x14ac:dyDescent="0.2">
      <c r="A110" s="48" t="s">
        <v>204</v>
      </c>
      <c r="B110" s="48" t="s">
        <v>214</v>
      </c>
      <c r="C110" s="78">
        <f t="shared" ref="C110:E111" si="5">C111</f>
        <v>46552</v>
      </c>
      <c r="D110" s="78">
        <f t="shared" si="5"/>
        <v>46552</v>
      </c>
      <c r="E110" s="78">
        <f t="shared" si="5"/>
        <v>55361.2</v>
      </c>
      <c r="F110" s="79">
        <f>(E110*100)/D110</f>
        <v>118.92335452826946</v>
      </c>
    </row>
    <row r="111" spans="1:6" x14ac:dyDescent="0.2">
      <c r="A111" s="49" t="s">
        <v>82</v>
      </c>
      <c r="B111" s="50" t="s">
        <v>83</v>
      </c>
      <c r="C111" s="80">
        <f t="shared" si="5"/>
        <v>46552</v>
      </c>
      <c r="D111" s="80">
        <f t="shared" si="5"/>
        <v>46552</v>
      </c>
      <c r="E111" s="80">
        <f t="shared" si="5"/>
        <v>55361.2</v>
      </c>
      <c r="F111" s="81">
        <f>(E111*100)/D111</f>
        <v>118.92335452826946</v>
      </c>
    </row>
    <row r="112" spans="1:6" x14ac:dyDescent="0.2">
      <c r="A112" s="51" t="s">
        <v>103</v>
      </c>
      <c r="B112" s="52" t="s">
        <v>104</v>
      </c>
      <c r="C112" s="82">
        <f>C113+C118</f>
        <v>46552</v>
      </c>
      <c r="D112" s="82">
        <f>D113+D118</f>
        <v>46552</v>
      </c>
      <c r="E112" s="82">
        <f>E113+E118</f>
        <v>55361.2</v>
      </c>
      <c r="F112" s="81">
        <f>(E112*100)/D112</f>
        <v>118.92335452826946</v>
      </c>
    </row>
    <row r="113" spans="1:6" x14ac:dyDescent="0.2">
      <c r="A113" s="53" t="s">
        <v>113</v>
      </c>
      <c r="B113" s="54" t="s">
        <v>114</v>
      </c>
      <c r="C113" s="83">
        <f>C114+C115+C116+C117</f>
        <v>46552</v>
      </c>
      <c r="D113" s="83">
        <f>D114+D115+D116+D117</f>
        <v>46552</v>
      </c>
      <c r="E113" s="83">
        <f>E114+E115+E116+E117</f>
        <v>42026.32</v>
      </c>
      <c r="F113" s="83">
        <f>(E113*100)/D113</f>
        <v>90.278226499398528</v>
      </c>
    </row>
    <row r="114" spans="1:6" x14ac:dyDescent="0.2">
      <c r="A114" s="55" t="s">
        <v>115</v>
      </c>
      <c r="B114" s="56" t="s">
        <v>116</v>
      </c>
      <c r="C114" s="84">
        <v>9000</v>
      </c>
      <c r="D114" s="84">
        <v>9000</v>
      </c>
      <c r="E114" s="84">
        <v>9472.17</v>
      </c>
      <c r="F114" s="84"/>
    </row>
    <row r="115" spans="1:6" x14ac:dyDescent="0.2">
      <c r="A115" s="55" t="s">
        <v>117</v>
      </c>
      <c r="B115" s="56" t="s">
        <v>118</v>
      </c>
      <c r="C115" s="84">
        <v>37552</v>
      </c>
      <c r="D115" s="84">
        <v>37552</v>
      </c>
      <c r="E115" s="84">
        <v>26470.45</v>
      </c>
      <c r="F115" s="84"/>
    </row>
    <row r="116" spans="1:6" x14ac:dyDescent="0.2">
      <c r="A116" s="55" t="s">
        <v>119</v>
      </c>
      <c r="B116" s="56" t="s">
        <v>120</v>
      </c>
      <c r="C116" s="84">
        <v>0</v>
      </c>
      <c r="D116" s="84">
        <v>0</v>
      </c>
      <c r="E116" s="84">
        <v>5328.6</v>
      </c>
      <c r="F116" s="84"/>
    </row>
    <row r="117" spans="1:6" x14ac:dyDescent="0.2">
      <c r="A117" s="55" t="s">
        <v>121</v>
      </c>
      <c r="B117" s="56" t="s">
        <v>122</v>
      </c>
      <c r="C117" s="84">
        <v>0</v>
      </c>
      <c r="D117" s="84">
        <v>0</v>
      </c>
      <c r="E117" s="84">
        <v>755.1</v>
      </c>
      <c r="F117" s="84"/>
    </row>
    <row r="118" spans="1:6" x14ac:dyDescent="0.2">
      <c r="A118" s="53" t="s">
        <v>127</v>
      </c>
      <c r="B118" s="54" t="s">
        <v>128</v>
      </c>
      <c r="C118" s="83">
        <f>C119+C120</f>
        <v>0</v>
      </c>
      <c r="D118" s="83">
        <f>D119+D120</f>
        <v>0</v>
      </c>
      <c r="E118" s="83">
        <f>E119+E120</f>
        <v>13334.880000000001</v>
      </c>
      <c r="F118" s="83" t="e">
        <f>(E118*100)/D118</f>
        <v>#DIV/0!</v>
      </c>
    </row>
    <row r="119" spans="1:6" x14ac:dyDescent="0.2">
      <c r="A119" s="55" t="s">
        <v>131</v>
      </c>
      <c r="B119" s="56" t="s">
        <v>132</v>
      </c>
      <c r="C119" s="84">
        <v>0</v>
      </c>
      <c r="D119" s="84">
        <v>0</v>
      </c>
      <c r="E119" s="84">
        <v>570.70000000000005</v>
      </c>
      <c r="F119" s="84"/>
    </row>
    <row r="120" spans="1:6" x14ac:dyDescent="0.2">
      <c r="A120" s="55" t="s">
        <v>141</v>
      </c>
      <c r="B120" s="56" t="s">
        <v>142</v>
      </c>
      <c r="C120" s="84">
        <v>0</v>
      </c>
      <c r="D120" s="84">
        <v>0</v>
      </c>
      <c r="E120" s="84">
        <v>12764.18</v>
      </c>
      <c r="F120" s="84"/>
    </row>
    <row r="121" spans="1:6" x14ac:dyDescent="0.2">
      <c r="A121" s="49" t="s">
        <v>50</v>
      </c>
      <c r="B121" s="50" t="s">
        <v>51</v>
      </c>
      <c r="C121" s="80">
        <f t="shared" ref="C121:E122" si="6">C122</f>
        <v>39817</v>
      </c>
      <c r="D121" s="80">
        <f t="shared" si="6"/>
        <v>5193</v>
      </c>
      <c r="E121" s="80">
        <f t="shared" si="6"/>
        <v>40487.46</v>
      </c>
      <c r="F121" s="81">
        <f>(E121*100)/D121</f>
        <v>779.65453495089548</v>
      </c>
    </row>
    <row r="122" spans="1:6" x14ac:dyDescent="0.2">
      <c r="A122" s="51" t="s">
        <v>52</v>
      </c>
      <c r="B122" s="52" t="s">
        <v>53</v>
      </c>
      <c r="C122" s="82">
        <f t="shared" si="6"/>
        <v>39817</v>
      </c>
      <c r="D122" s="82">
        <f t="shared" si="6"/>
        <v>5193</v>
      </c>
      <c r="E122" s="82">
        <f t="shared" si="6"/>
        <v>40487.46</v>
      </c>
      <c r="F122" s="81">
        <f>(E122*100)/D122</f>
        <v>779.65453495089548</v>
      </c>
    </row>
    <row r="123" spans="1:6" ht="25.5" x14ac:dyDescent="0.2">
      <c r="A123" s="53" t="s">
        <v>54</v>
      </c>
      <c r="B123" s="54" t="s">
        <v>55</v>
      </c>
      <c r="C123" s="83">
        <f>C124+C125</f>
        <v>39817</v>
      </c>
      <c r="D123" s="83">
        <f>D124+D125</f>
        <v>5193</v>
      </c>
      <c r="E123" s="83">
        <f>E124+E125</f>
        <v>40487.46</v>
      </c>
      <c r="F123" s="83">
        <f>(E123*100)/D123</f>
        <v>779.65453495089548</v>
      </c>
    </row>
    <row r="124" spans="1:6" ht="25.5" x14ac:dyDescent="0.2">
      <c r="A124" s="55" t="s">
        <v>56</v>
      </c>
      <c r="B124" s="56" t="s">
        <v>57</v>
      </c>
      <c r="C124" s="84">
        <v>5193</v>
      </c>
      <c r="D124" s="84">
        <v>5193</v>
      </c>
      <c r="E124" s="84">
        <v>3653.18</v>
      </c>
      <c r="F124" s="84"/>
    </row>
    <row r="125" spans="1:6" ht="25.5" x14ac:dyDescent="0.2">
      <c r="A125" s="55" t="s">
        <v>58</v>
      </c>
      <c r="B125" s="56" t="s">
        <v>59</v>
      </c>
      <c r="C125" s="84">
        <v>34624</v>
      </c>
      <c r="D125" s="84">
        <v>0</v>
      </c>
      <c r="E125" s="84">
        <v>36834.28</v>
      </c>
      <c r="F125" s="84"/>
    </row>
    <row r="126" spans="1:6" s="57" customFormat="1" x14ac:dyDescent="0.2"/>
    <row r="127" spans="1:6" s="57" customFormat="1" x14ac:dyDescent="0.2"/>
    <row r="128" spans="1:6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="57" customFormat="1" x14ac:dyDescent="0.2"/>
    <row r="1250" s="57" customFormat="1" x14ac:dyDescent="0.2"/>
    <row r="1251" s="57" customFormat="1" x14ac:dyDescent="0.2"/>
    <row r="1252" s="57" customFormat="1" x14ac:dyDescent="0.2"/>
    <row r="1253" s="57" customFormat="1" x14ac:dyDescent="0.2"/>
    <row r="1254" s="57" customFormat="1" x14ac:dyDescent="0.2"/>
    <row r="1255" s="57" customFormat="1" x14ac:dyDescent="0.2"/>
    <row r="1256" s="57" customFormat="1" x14ac:dyDescent="0.2"/>
    <row r="1257" s="57" customFormat="1" x14ac:dyDescent="0.2"/>
    <row r="1258" s="57" customFormat="1" x14ac:dyDescent="0.2"/>
    <row r="1259" s="57" customFormat="1" x14ac:dyDescent="0.2"/>
    <row r="1260" s="57" customFormat="1" x14ac:dyDescent="0.2"/>
    <row r="1261" s="57" customFormat="1" x14ac:dyDescent="0.2"/>
    <row r="1262" s="57" customFormat="1" x14ac:dyDescent="0.2"/>
    <row r="1263" s="57" customFormat="1" x14ac:dyDescent="0.2"/>
    <row r="1264" s="57" customFormat="1" x14ac:dyDescent="0.2"/>
    <row r="1265" spans="1:3" s="57" customFormat="1" x14ac:dyDescent="0.2"/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57"/>
      <c r="B1285" s="57"/>
      <c r="C1285" s="57"/>
    </row>
    <row r="1286" spans="1:3" x14ac:dyDescent="0.2">
      <c r="A1286" s="57"/>
      <c r="B1286" s="57"/>
      <c r="C1286" s="57"/>
    </row>
    <row r="1287" spans="1:3" x14ac:dyDescent="0.2">
      <c r="A1287" s="57"/>
      <c r="B1287" s="57"/>
      <c r="C1287" s="57"/>
    </row>
    <row r="1288" spans="1:3" x14ac:dyDescent="0.2">
      <c r="A1288" s="57"/>
      <c r="B1288" s="57"/>
      <c r="C1288" s="57"/>
    </row>
    <row r="1289" spans="1:3" x14ac:dyDescent="0.2">
      <c r="A1289" s="57"/>
      <c r="B1289" s="57"/>
      <c r="C1289" s="57"/>
    </row>
    <row r="1290" spans="1:3" x14ac:dyDescent="0.2">
      <c r="A1290" s="57"/>
      <c r="B1290" s="57"/>
      <c r="C1290" s="57"/>
    </row>
    <row r="1291" spans="1:3" x14ac:dyDescent="0.2">
      <c r="A1291" s="57"/>
      <c r="B1291" s="57"/>
      <c r="C1291" s="57"/>
    </row>
    <row r="1292" spans="1:3" x14ac:dyDescent="0.2">
      <c r="A1292" s="57"/>
      <c r="B1292" s="57"/>
      <c r="C1292" s="57"/>
    </row>
    <row r="1293" spans="1:3" x14ac:dyDescent="0.2">
      <c r="A1293" s="57"/>
      <c r="B1293" s="57"/>
      <c r="C1293" s="57"/>
    </row>
    <row r="1294" spans="1:3" x14ac:dyDescent="0.2">
      <c r="A1294" s="57"/>
      <c r="B1294" s="57"/>
      <c r="C1294" s="57"/>
    </row>
    <row r="1295" spans="1:3" x14ac:dyDescent="0.2">
      <c r="A1295" s="57"/>
      <c r="B1295" s="57"/>
      <c r="C1295" s="57"/>
    </row>
    <row r="1296" spans="1:3" x14ac:dyDescent="0.2">
      <c r="A1296" s="57"/>
      <c r="B1296" s="57"/>
      <c r="C1296" s="57"/>
    </row>
    <row r="1297" spans="1:3" x14ac:dyDescent="0.2">
      <c r="A1297" s="57"/>
      <c r="B1297" s="57"/>
      <c r="C1297" s="57"/>
    </row>
    <row r="1298" spans="1:3" x14ac:dyDescent="0.2">
      <c r="A1298" s="57"/>
      <c r="B1298" s="57"/>
      <c r="C1298" s="57"/>
    </row>
    <row r="1299" spans="1:3" x14ac:dyDescent="0.2">
      <c r="A1299" s="57"/>
      <c r="B1299" s="57"/>
      <c r="C1299" s="57"/>
    </row>
    <row r="1300" spans="1:3" x14ac:dyDescent="0.2">
      <c r="A1300" s="57"/>
      <c r="B1300" s="57"/>
      <c r="C1300" s="57"/>
    </row>
    <row r="1301" spans="1:3" x14ac:dyDescent="0.2">
      <c r="A1301" s="57"/>
      <c r="B1301" s="57"/>
      <c r="C1301" s="57"/>
    </row>
    <row r="1302" spans="1:3" x14ac:dyDescent="0.2">
      <c r="A1302" s="57"/>
      <c r="B1302" s="57"/>
      <c r="C1302" s="57"/>
    </row>
    <row r="1303" spans="1:3" x14ac:dyDescent="0.2">
      <c r="A1303" s="40"/>
      <c r="B1303" s="40"/>
      <c r="C1303" s="40"/>
    </row>
    <row r="1304" spans="1:3" x14ac:dyDescent="0.2">
      <c r="A1304" s="40"/>
      <c r="B1304" s="40"/>
      <c r="C1304" s="40"/>
    </row>
    <row r="1305" spans="1:3" x14ac:dyDescent="0.2">
      <c r="A1305" s="40"/>
      <c r="B1305" s="40"/>
      <c r="C1305" s="40"/>
    </row>
    <row r="1306" spans="1:3" x14ac:dyDescent="0.2">
      <c r="A1306" s="40"/>
      <c r="B1306" s="40"/>
      <c r="C1306" s="40"/>
    </row>
    <row r="1307" spans="1:3" x14ac:dyDescent="0.2">
      <c r="A1307" s="40"/>
      <c r="B1307" s="40"/>
      <c r="C1307" s="40"/>
    </row>
    <row r="1308" spans="1:3" x14ac:dyDescent="0.2">
      <c r="A1308" s="40"/>
      <c r="B1308" s="40"/>
      <c r="C1308" s="40"/>
    </row>
    <row r="1309" spans="1:3" x14ac:dyDescent="0.2">
      <c r="A1309" s="40"/>
      <c r="B1309" s="40"/>
      <c r="C1309" s="40"/>
    </row>
    <row r="1310" spans="1:3" x14ac:dyDescent="0.2">
      <c r="A1310" s="40"/>
      <c r="B1310" s="40"/>
      <c r="C1310" s="40"/>
    </row>
    <row r="1311" spans="1:3" x14ac:dyDescent="0.2">
      <c r="A1311" s="40"/>
      <c r="B1311" s="40"/>
      <c r="C1311" s="40"/>
    </row>
    <row r="1312" spans="1:3" x14ac:dyDescent="0.2">
      <c r="A1312" s="40"/>
      <c r="B1312" s="40"/>
      <c r="C1312" s="40"/>
    </row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  <row r="7966" s="40" customFormat="1" x14ac:dyDescent="0.2"/>
    <row r="7967" s="40" customFormat="1" x14ac:dyDescent="0.2"/>
    <row r="7968" s="40" customFormat="1" x14ac:dyDescent="0.2"/>
    <row r="7969" s="40" customFormat="1" x14ac:dyDescent="0.2"/>
    <row r="7970" s="40" customFormat="1" x14ac:dyDescent="0.2"/>
    <row r="7971" s="40" customFormat="1" x14ac:dyDescent="0.2"/>
    <row r="7972" s="40" customFormat="1" x14ac:dyDescent="0.2"/>
    <row r="7973" s="40" customFormat="1" x14ac:dyDescent="0.2"/>
    <row r="7974" s="40" customFormat="1" x14ac:dyDescent="0.2"/>
    <row r="7975" s="40" customFormat="1" x14ac:dyDescent="0.2"/>
    <row r="7976" s="40" customFormat="1" x14ac:dyDescent="0.2"/>
    <row r="7977" s="40" customFormat="1" x14ac:dyDescent="0.2"/>
    <row r="7978" s="40" customFormat="1" x14ac:dyDescent="0.2"/>
    <row r="7979" s="40" customFormat="1" x14ac:dyDescent="0.2"/>
    <row r="7980" s="40" customFormat="1" x14ac:dyDescent="0.2"/>
    <row r="7981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Ena Petković Klaus</cp:lastModifiedBy>
  <cp:lastPrinted>2025-03-27T07:37:05Z</cp:lastPrinted>
  <dcterms:created xsi:type="dcterms:W3CDTF">2022-08-12T12:51:27Z</dcterms:created>
  <dcterms:modified xsi:type="dcterms:W3CDTF">2025-03-27T07:46:03Z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